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АКТУАЛИЗАЦИЯ ПОСТАНОВЛЕНИЙ\АКТУАЛИЗАЦИЯ 2023\АКТУАЛИЗАЦИЯ 2023 (часть 1)\2023 КП-2014-2016\"/>
    </mc:Choice>
  </mc:AlternateContent>
  <bookViews>
    <workbookView xWindow="0" yWindow="0" windowWidth="19410" windowHeight="11010" tabRatio="598"/>
  </bookViews>
  <sheets>
    <sheet name="Лист1" sheetId="3" r:id="rId1"/>
    <sheet name="Лист2" sheetId="6" r:id="rId2"/>
  </sheets>
  <definedNames>
    <definedName name="_xlnm._FilterDatabase" localSheetId="0" hidden="1">Лист1!$A$13:$AC$733</definedName>
    <definedName name="_xlnm.Print_Titles" localSheetId="0">Лист1!$13:$13</definedName>
    <definedName name="_xlnm.Print_Area" localSheetId="0">Лист1!$B$1:$AD$735</definedName>
  </definedNames>
  <calcPr calcId="152511" fullPrecision="0"/>
  <fileRecoveryPr autoRecover="0"/>
</workbook>
</file>

<file path=xl/calcChain.xml><?xml version="1.0" encoding="utf-8"?>
<calcChain xmlns="http://schemas.openxmlformats.org/spreadsheetml/2006/main">
  <c r="W613" i="3" l="1"/>
  <c r="AC613" i="3" s="1"/>
  <c r="G406" i="3" l="1"/>
  <c r="T577" i="3" l="1"/>
  <c r="T578" i="3"/>
  <c r="AB732" i="3" l="1"/>
  <c r="AA732" i="3"/>
  <c r="Z732" i="3"/>
  <c r="B564" i="3" l="1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U514" i="3" l="1"/>
  <c r="W514" i="3" s="1"/>
  <c r="AC514" i="3" s="1"/>
  <c r="B109" i="3" l="1"/>
  <c r="E109" i="3"/>
  <c r="F109" i="3"/>
  <c r="G109" i="3"/>
  <c r="W109" i="3"/>
  <c r="Y109" i="3"/>
  <c r="Z109" i="3"/>
  <c r="AA109" i="3"/>
  <c r="AB109" i="3"/>
  <c r="AC109" i="3"/>
  <c r="W575" i="3" l="1"/>
  <c r="E725" i="3"/>
  <c r="F725" i="3"/>
  <c r="F593" i="3" l="1"/>
  <c r="E593" i="3"/>
  <c r="U682" i="3" l="1"/>
  <c r="T682" i="3"/>
  <c r="W682" i="3" l="1"/>
  <c r="AC682" i="3" s="1"/>
  <c r="U513" i="3"/>
  <c r="W513" i="3" s="1"/>
  <c r="AC513" i="3" s="1"/>
  <c r="U712" i="3" l="1"/>
  <c r="T712" i="3"/>
  <c r="G717" i="3"/>
  <c r="F717" i="3"/>
  <c r="E717" i="3"/>
  <c r="W712" i="3" l="1"/>
  <c r="AC712" i="3" l="1"/>
  <c r="B563" i="3"/>
  <c r="U681" i="3" l="1"/>
  <c r="T681" i="3"/>
  <c r="W681" i="3" l="1"/>
  <c r="AC681" i="3" s="1"/>
  <c r="E684" i="3"/>
  <c r="F684" i="3"/>
  <c r="G684" i="3"/>
  <c r="T683" i="3"/>
  <c r="U683" i="3"/>
  <c r="W683" i="3" l="1"/>
  <c r="AC683" i="3" s="1"/>
  <c r="U709" i="3"/>
  <c r="T709" i="3"/>
  <c r="G710" i="3"/>
  <c r="F710" i="3"/>
  <c r="E710" i="3"/>
  <c r="W709" i="3" l="1"/>
  <c r="AC709" i="3" s="1"/>
  <c r="U680" i="3"/>
  <c r="T680" i="3"/>
  <c r="V709" i="3" l="1"/>
  <c r="W680" i="3"/>
  <c r="AC680" i="3" s="1"/>
  <c r="U612" i="3"/>
  <c r="U614" i="3"/>
  <c r="U615" i="3"/>
  <c r="U616" i="3"/>
  <c r="T612" i="3"/>
  <c r="T614" i="3"/>
  <c r="T615" i="3"/>
  <c r="T616" i="3"/>
  <c r="W614" i="3" l="1"/>
  <c r="AC614" i="3" s="1"/>
  <c r="W612" i="3"/>
  <c r="AC612" i="3" s="1"/>
  <c r="W616" i="3"/>
  <c r="AC616" i="3" s="1"/>
  <c r="W615" i="3"/>
  <c r="AC615" i="3" s="1"/>
  <c r="U723" i="3"/>
  <c r="U724" i="3"/>
  <c r="T723" i="3"/>
  <c r="T724" i="3"/>
  <c r="W723" i="3" l="1"/>
  <c r="AC723" i="3" s="1"/>
  <c r="W724" i="3"/>
  <c r="AC724" i="3" s="1"/>
  <c r="E731" i="3"/>
  <c r="F731" i="3"/>
  <c r="G731" i="3"/>
  <c r="T730" i="3"/>
  <c r="U730" i="3"/>
  <c r="U719" i="3"/>
  <c r="W719" i="3" s="1"/>
  <c r="U720" i="3"/>
  <c r="W720" i="3" s="1"/>
  <c r="U721" i="3"/>
  <c r="W721" i="3" s="1"/>
  <c r="W730" i="3" l="1"/>
  <c r="AC730" i="3" s="1"/>
  <c r="U592" i="3" l="1"/>
  <c r="T592" i="3"/>
  <c r="W592" i="3" l="1"/>
  <c r="W593" i="3" s="1"/>
  <c r="U640" i="3"/>
  <c r="T640" i="3"/>
  <c r="F597" i="3"/>
  <c r="E597" i="3"/>
  <c r="U596" i="3"/>
  <c r="T596" i="3"/>
  <c r="AC592" i="3" l="1"/>
  <c r="W596" i="3"/>
  <c r="AC596" i="3" s="1"/>
  <c r="W640" i="3"/>
  <c r="AC640" i="3" s="1"/>
  <c r="U637" i="3"/>
  <c r="T637" i="3"/>
  <c r="V640" i="3" l="1"/>
  <c r="W637" i="3"/>
  <c r="V637" i="3" s="1"/>
  <c r="T663" i="3"/>
  <c r="U663" i="3"/>
  <c r="W663" i="3" l="1"/>
  <c r="AC663" i="3" s="1"/>
  <c r="AC637" i="3"/>
  <c r="V663" i="3" l="1"/>
  <c r="U574" i="3"/>
  <c r="T574" i="3"/>
  <c r="U621" i="3" l="1"/>
  <c r="U609" i="3" l="1"/>
  <c r="T609" i="3"/>
  <c r="W609" i="3" l="1"/>
  <c r="AC609" i="3" s="1"/>
  <c r="Y732" i="3"/>
  <c r="V572" i="3"/>
  <c r="F572" i="3"/>
  <c r="G572" i="3"/>
  <c r="E572" i="3"/>
  <c r="B533" i="3" l="1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170" i="3"/>
  <c r="B171" i="3"/>
  <c r="B172" i="3"/>
  <c r="B173" i="3"/>
  <c r="B174" i="3"/>
  <c r="B175" i="3"/>
  <c r="B176" i="3"/>
  <c r="B169" i="3"/>
  <c r="B164" i="3"/>
  <c r="B59" i="3"/>
  <c r="B60" i="3"/>
  <c r="B61" i="3"/>
  <c r="B62" i="3"/>
  <c r="B63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17" i="3"/>
  <c r="S619" i="3" l="1"/>
  <c r="U619" i="3" s="1"/>
  <c r="T619" i="3"/>
  <c r="S618" i="3"/>
  <c r="U618" i="3" s="1"/>
  <c r="T618" i="3"/>
  <c r="S617" i="3"/>
  <c r="W619" i="3" l="1"/>
  <c r="AC619" i="3" s="1"/>
  <c r="W618" i="3"/>
  <c r="V618" i="3" s="1"/>
  <c r="U617" i="3"/>
  <c r="T617" i="3"/>
  <c r="V619" i="3" l="1"/>
  <c r="AC618" i="3"/>
  <c r="W617" i="3"/>
  <c r="AC593" i="3" l="1"/>
  <c r="AC617" i="3"/>
  <c r="V617" i="3"/>
  <c r="F565" i="3" l="1"/>
  <c r="G565" i="3"/>
  <c r="E565" i="3"/>
  <c r="U563" i="3"/>
  <c r="T563" i="3"/>
  <c r="W563" i="3" l="1"/>
  <c r="AC563" i="3" s="1"/>
  <c r="U722" i="3" l="1"/>
  <c r="T722" i="3"/>
  <c r="W722" i="3" l="1"/>
  <c r="W725" i="3" s="1"/>
  <c r="Y18" i="3"/>
  <c r="Y560" i="3"/>
  <c r="F601" i="3"/>
  <c r="E601" i="3"/>
  <c r="U600" i="3"/>
  <c r="T600" i="3"/>
  <c r="U624" i="3"/>
  <c r="T624" i="3"/>
  <c r="F590" i="3"/>
  <c r="E590" i="3"/>
  <c r="U589" i="3"/>
  <c r="T589" i="3"/>
  <c r="U582" i="3"/>
  <c r="T582" i="3"/>
  <c r="T571" i="3"/>
  <c r="U571" i="3"/>
  <c r="G542" i="3"/>
  <c r="E516" i="3"/>
  <c r="E78" i="3"/>
  <c r="E66" i="3"/>
  <c r="AC172" i="3"/>
  <c r="W172" i="3"/>
  <c r="F172" i="3"/>
  <c r="G172" i="3"/>
  <c r="E172" i="3"/>
  <c r="AB516" i="3"/>
  <c r="AA516" i="3"/>
  <c r="Z516" i="3"/>
  <c r="F516" i="3"/>
  <c r="T620" i="3"/>
  <c r="U620" i="3"/>
  <c r="E587" i="3"/>
  <c r="F587" i="3"/>
  <c r="G587" i="3"/>
  <c r="G569" i="3"/>
  <c r="V560" i="3"/>
  <c r="G559" i="3"/>
  <c r="G554" i="3"/>
  <c r="G516" i="3"/>
  <c r="AB542" i="3"/>
  <c r="AA542" i="3"/>
  <c r="Z542" i="3"/>
  <c r="F542" i="3"/>
  <c r="E542" i="3"/>
  <c r="G233" i="3"/>
  <c r="G227" i="3"/>
  <c r="G224" i="3"/>
  <c r="G210" i="3"/>
  <c r="G213" i="3"/>
  <c r="G216" i="3"/>
  <c r="G187" i="3"/>
  <c r="F181" i="3"/>
  <c r="G181" i="3"/>
  <c r="F177" i="3"/>
  <c r="G177" i="3"/>
  <c r="F21" i="3"/>
  <c r="G21" i="3"/>
  <c r="E21" i="3"/>
  <c r="G18" i="3"/>
  <c r="F607" i="3"/>
  <c r="E607" i="3"/>
  <c r="T678" i="3"/>
  <c r="T606" i="3"/>
  <c r="T564" i="3"/>
  <c r="U564" i="3"/>
  <c r="T679" i="3"/>
  <c r="U679" i="3"/>
  <c r="T708" i="3"/>
  <c r="U708" i="3"/>
  <c r="U606" i="3"/>
  <c r="U586" i="3"/>
  <c r="T586" i="3"/>
  <c r="U678" i="3"/>
  <c r="U599" i="3"/>
  <c r="T599" i="3"/>
  <c r="T729" i="3"/>
  <c r="U729" i="3"/>
  <c r="T677" i="3"/>
  <c r="U677" i="3"/>
  <c r="T715" i="3"/>
  <c r="U544" i="3"/>
  <c r="W544" i="3" s="1"/>
  <c r="U64" i="3"/>
  <c r="W64" i="3" s="1"/>
  <c r="AC64" i="3" s="1"/>
  <c r="U63" i="3"/>
  <c r="W63" i="3" s="1"/>
  <c r="AC63" i="3" s="1"/>
  <c r="U27" i="3"/>
  <c r="W27" i="3" s="1"/>
  <c r="AC27" i="3" s="1"/>
  <c r="U26" i="3"/>
  <c r="W26" i="3" s="1"/>
  <c r="U16" i="3"/>
  <c r="W16" i="3" s="1"/>
  <c r="AC16" i="3" s="1"/>
  <c r="U17" i="3"/>
  <c r="W17" i="3" s="1"/>
  <c r="U20" i="3"/>
  <c r="W20" i="3" s="1"/>
  <c r="AC20" i="3" s="1"/>
  <c r="U23" i="3"/>
  <c r="W23" i="3" s="1"/>
  <c r="AC23" i="3" s="1"/>
  <c r="U716" i="3"/>
  <c r="W716" i="3" s="1"/>
  <c r="W518" i="3"/>
  <c r="W268" i="3"/>
  <c r="U541" i="3"/>
  <c r="W541" i="3" s="1"/>
  <c r="U728" i="3"/>
  <c r="U727" i="3"/>
  <c r="U715" i="3"/>
  <c r="U714" i="3"/>
  <c r="U713" i="3"/>
  <c r="U707" i="3"/>
  <c r="U706" i="3"/>
  <c r="U705" i="3"/>
  <c r="U704" i="3"/>
  <c r="U703" i="3"/>
  <c r="U702" i="3"/>
  <c r="U701" i="3"/>
  <c r="U700" i="3"/>
  <c r="U699" i="3"/>
  <c r="U698" i="3"/>
  <c r="U697" i="3"/>
  <c r="U696" i="3"/>
  <c r="U695" i="3"/>
  <c r="U694" i="3"/>
  <c r="U693" i="3"/>
  <c r="U692" i="3"/>
  <c r="U691" i="3"/>
  <c r="U690" i="3"/>
  <c r="U689" i="3"/>
  <c r="U688" i="3"/>
  <c r="U687" i="3"/>
  <c r="U686" i="3"/>
  <c r="U676" i="3"/>
  <c r="U675" i="3"/>
  <c r="U674" i="3"/>
  <c r="U673" i="3"/>
  <c r="U672" i="3"/>
  <c r="U671" i="3"/>
  <c r="U670" i="3"/>
  <c r="U669" i="3"/>
  <c r="U668" i="3"/>
  <c r="U667" i="3"/>
  <c r="U666" i="3"/>
  <c r="U665" i="3"/>
  <c r="U664" i="3"/>
  <c r="U662" i="3"/>
  <c r="U661" i="3"/>
  <c r="U660" i="3"/>
  <c r="U659" i="3"/>
  <c r="U658" i="3"/>
  <c r="U657" i="3"/>
  <c r="U656" i="3"/>
  <c r="U655" i="3"/>
  <c r="U654" i="3"/>
  <c r="U653" i="3"/>
  <c r="U652" i="3"/>
  <c r="U651" i="3"/>
  <c r="U650" i="3"/>
  <c r="U649" i="3"/>
  <c r="U648" i="3"/>
  <c r="U647" i="3"/>
  <c r="U646" i="3"/>
  <c r="U645" i="3"/>
  <c r="U644" i="3"/>
  <c r="U643" i="3"/>
  <c r="U642" i="3"/>
  <c r="U641" i="3"/>
  <c r="U639" i="3"/>
  <c r="U638" i="3"/>
  <c r="U636" i="3"/>
  <c r="U635" i="3"/>
  <c r="U634" i="3"/>
  <c r="U633" i="3"/>
  <c r="U632" i="3"/>
  <c r="U631" i="3"/>
  <c r="U630" i="3"/>
  <c r="U629" i="3"/>
  <c r="U628" i="3"/>
  <c r="U627" i="3"/>
  <c r="U626" i="3"/>
  <c r="U625" i="3"/>
  <c r="U623" i="3"/>
  <c r="U622" i="3"/>
  <c r="U603" i="3"/>
  <c r="U595" i="3"/>
  <c r="U583" i="3"/>
  <c r="U581" i="3"/>
  <c r="U578" i="3"/>
  <c r="U577" i="3"/>
  <c r="U568" i="3"/>
  <c r="U567" i="3"/>
  <c r="U65" i="3"/>
  <c r="W65" i="3" s="1"/>
  <c r="V65" i="3" s="1"/>
  <c r="U62" i="3"/>
  <c r="W62" i="3" s="1"/>
  <c r="V62" i="3" s="1"/>
  <c r="U61" i="3"/>
  <c r="W61" i="3" s="1"/>
  <c r="U58" i="3"/>
  <c r="W58" i="3" s="1"/>
  <c r="U55" i="3"/>
  <c r="W55" i="3" s="1"/>
  <c r="V55" i="3" s="1"/>
  <c r="U54" i="3"/>
  <c r="W54" i="3" s="1"/>
  <c r="AC54" i="3" s="1"/>
  <c r="U53" i="3"/>
  <c r="W53" i="3" s="1"/>
  <c r="V53" i="3" s="1"/>
  <c r="U50" i="3"/>
  <c r="W50" i="3" s="1"/>
  <c r="AC50" i="3" s="1"/>
  <c r="U47" i="3"/>
  <c r="W47" i="3" s="1"/>
  <c r="U46" i="3"/>
  <c r="W46" i="3" s="1"/>
  <c r="U45" i="3"/>
  <c r="W45" i="3" s="1"/>
  <c r="AC45" i="3" s="1"/>
  <c r="U42" i="3"/>
  <c r="W42" i="3" s="1"/>
  <c r="V42" i="3" s="1"/>
  <c r="U41" i="3"/>
  <c r="W41" i="3" s="1"/>
  <c r="U40" i="3"/>
  <c r="W40" i="3" s="1"/>
  <c r="U39" i="3"/>
  <c r="W39" i="3" s="1"/>
  <c r="AC39" i="3" s="1"/>
  <c r="U38" i="3"/>
  <c r="W38" i="3" s="1"/>
  <c r="AC38" i="3" s="1"/>
  <c r="U35" i="3"/>
  <c r="W35" i="3" s="1"/>
  <c r="U34" i="3"/>
  <c r="W34" i="3" s="1"/>
  <c r="V34" i="3" s="1"/>
  <c r="U31" i="3"/>
  <c r="W31" i="3" s="1"/>
  <c r="V31" i="3" s="1"/>
  <c r="U30" i="3"/>
  <c r="W30" i="3" s="1"/>
  <c r="F559" i="3"/>
  <c r="E559" i="3"/>
  <c r="U558" i="3"/>
  <c r="W558" i="3" s="1"/>
  <c r="V558" i="3" s="1"/>
  <c r="U557" i="3"/>
  <c r="W557" i="3" s="1"/>
  <c r="AC557" i="3" s="1"/>
  <c r="U556" i="3"/>
  <c r="W556" i="3" s="1"/>
  <c r="V556" i="3" s="1"/>
  <c r="U553" i="3"/>
  <c r="W553" i="3" s="1"/>
  <c r="AC553" i="3" s="1"/>
  <c r="U552" i="3"/>
  <c r="W552" i="3" s="1"/>
  <c r="V552" i="3" s="1"/>
  <c r="U551" i="3"/>
  <c r="W551" i="3" s="1"/>
  <c r="V551" i="3" s="1"/>
  <c r="U550" i="3"/>
  <c r="W550" i="3" s="1"/>
  <c r="U549" i="3"/>
  <c r="W549" i="3" s="1"/>
  <c r="V549" i="3" s="1"/>
  <c r="U548" i="3"/>
  <c r="W548" i="3" s="1"/>
  <c r="V548" i="3" s="1"/>
  <c r="U545" i="3"/>
  <c r="W545" i="3" s="1"/>
  <c r="AC545" i="3" s="1"/>
  <c r="U540" i="3"/>
  <c r="W540" i="3" s="1"/>
  <c r="U539" i="3"/>
  <c r="W539" i="3" s="1"/>
  <c r="AC539" i="3" s="1"/>
  <c r="U538" i="3"/>
  <c r="W538" i="3" s="1"/>
  <c r="V538" i="3" s="1"/>
  <c r="U537" i="3"/>
  <c r="W537" i="3" s="1"/>
  <c r="AC537" i="3" s="1"/>
  <c r="U536" i="3"/>
  <c r="W536" i="3" s="1"/>
  <c r="U535" i="3"/>
  <c r="W535" i="3" s="1"/>
  <c r="AC535" i="3" s="1"/>
  <c r="U534" i="3"/>
  <c r="W534" i="3" s="1"/>
  <c r="V534" i="3" s="1"/>
  <c r="U533" i="3"/>
  <c r="W533" i="3" s="1"/>
  <c r="AC533" i="3" s="1"/>
  <c r="U532" i="3"/>
  <c r="W532" i="3" s="1"/>
  <c r="U531" i="3"/>
  <c r="W531" i="3" s="1"/>
  <c r="V531" i="3" s="1"/>
  <c r="U530" i="3"/>
  <c r="W530" i="3" s="1"/>
  <c r="V530" i="3" s="1"/>
  <c r="U529" i="3"/>
  <c r="W529" i="3" s="1"/>
  <c r="AC529" i="3" s="1"/>
  <c r="U528" i="3"/>
  <c r="W528" i="3" s="1"/>
  <c r="V528" i="3" s="1"/>
  <c r="U527" i="3"/>
  <c r="W527" i="3" s="1"/>
  <c r="V527" i="3" s="1"/>
  <c r="U526" i="3"/>
  <c r="W526" i="3" s="1"/>
  <c r="V526" i="3" s="1"/>
  <c r="U525" i="3"/>
  <c r="W525" i="3" s="1"/>
  <c r="V525" i="3" s="1"/>
  <c r="U524" i="3"/>
  <c r="W524" i="3" s="1"/>
  <c r="U523" i="3"/>
  <c r="W523" i="3" s="1"/>
  <c r="V523" i="3" s="1"/>
  <c r="U522" i="3"/>
  <c r="W522" i="3" s="1"/>
  <c r="AC522" i="3" s="1"/>
  <c r="U521" i="3"/>
  <c r="W521" i="3" s="1"/>
  <c r="AC521" i="3" s="1"/>
  <c r="U520" i="3"/>
  <c r="W520" i="3" s="1"/>
  <c r="U515" i="3"/>
  <c r="W515" i="3" s="1"/>
  <c r="AC515" i="3" s="1"/>
  <c r="U512" i="3"/>
  <c r="W512" i="3" s="1"/>
  <c r="AC512" i="3" s="1"/>
  <c r="U511" i="3"/>
  <c r="W511" i="3" s="1"/>
  <c r="AC511" i="3" s="1"/>
  <c r="U510" i="3"/>
  <c r="W510" i="3" s="1"/>
  <c r="AC510" i="3" s="1"/>
  <c r="U509" i="3"/>
  <c r="W509" i="3" s="1"/>
  <c r="AC509" i="3" s="1"/>
  <c r="U508" i="3"/>
  <c r="W508" i="3" s="1"/>
  <c r="AC508" i="3" s="1"/>
  <c r="U507" i="3"/>
  <c r="W507" i="3" s="1"/>
  <c r="V507" i="3" s="1"/>
  <c r="U506" i="3"/>
  <c r="W506" i="3" s="1"/>
  <c r="AC506" i="3" s="1"/>
  <c r="U505" i="3"/>
  <c r="W505" i="3" s="1"/>
  <c r="U504" i="3"/>
  <c r="W504" i="3" s="1"/>
  <c r="AC504" i="3" s="1"/>
  <c r="U503" i="3"/>
  <c r="W503" i="3" s="1"/>
  <c r="AC503" i="3" s="1"/>
  <c r="U502" i="3"/>
  <c r="W502" i="3" s="1"/>
  <c r="AC502" i="3" s="1"/>
  <c r="U501" i="3"/>
  <c r="W501" i="3" s="1"/>
  <c r="AC501" i="3" s="1"/>
  <c r="U500" i="3"/>
  <c r="W500" i="3" s="1"/>
  <c r="V500" i="3" s="1"/>
  <c r="U499" i="3"/>
  <c r="W499" i="3" s="1"/>
  <c r="AC499" i="3" s="1"/>
  <c r="U498" i="3"/>
  <c r="W498" i="3" s="1"/>
  <c r="V498" i="3" s="1"/>
  <c r="U497" i="3"/>
  <c r="W497" i="3" s="1"/>
  <c r="AC497" i="3" s="1"/>
  <c r="U496" i="3"/>
  <c r="W496" i="3" s="1"/>
  <c r="U495" i="3"/>
  <c r="W495" i="3" s="1"/>
  <c r="AC495" i="3" s="1"/>
  <c r="U494" i="3"/>
  <c r="W494" i="3" s="1"/>
  <c r="AC494" i="3" s="1"/>
  <c r="U493" i="3"/>
  <c r="W493" i="3" s="1"/>
  <c r="U492" i="3"/>
  <c r="W492" i="3" s="1"/>
  <c r="AC492" i="3" s="1"/>
  <c r="U491" i="3"/>
  <c r="W491" i="3" s="1"/>
  <c r="V491" i="3" s="1"/>
  <c r="U490" i="3"/>
  <c r="W490" i="3" s="1"/>
  <c r="V490" i="3" s="1"/>
  <c r="U489" i="3"/>
  <c r="W489" i="3" s="1"/>
  <c r="AC489" i="3" s="1"/>
  <c r="U488" i="3"/>
  <c r="W488" i="3" s="1"/>
  <c r="AC488" i="3" s="1"/>
  <c r="U487" i="3"/>
  <c r="W487" i="3" s="1"/>
  <c r="AC487" i="3" s="1"/>
  <c r="U486" i="3"/>
  <c r="W486" i="3" s="1"/>
  <c r="V486" i="3" s="1"/>
  <c r="U485" i="3"/>
  <c r="W485" i="3" s="1"/>
  <c r="U484" i="3"/>
  <c r="W484" i="3" s="1"/>
  <c r="V484" i="3" s="1"/>
  <c r="U483" i="3"/>
  <c r="W483" i="3" s="1"/>
  <c r="V483" i="3" s="1"/>
  <c r="U482" i="3"/>
  <c r="W482" i="3" s="1"/>
  <c r="V482" i="3" s="1"/>
  <c r="U481" i="3"/>
  <c r="W481" i="3" s="1"/>
  <c r="U480" i="3"/>
  <c r="W480" i="3" s="1"/>
  <c r="AC480" i="3" s="1"/>
  <c r="U479" i="3"/>
  <c r="W479" i="3" s="1"/>
  <c r="U478" i="3"/>
  <c r="W478" i="3" s="1"/>
  <c r="U477" i="3"/>
  <c r="W477" i="3" s="1"/>
  <c r="V477" i="3" s="1"/>
  <c r="U476" i="3"/>
  <c r="W476" i="3" s="1"/>
  <c r="AC476" i="3" s="1"/>
  <c r="U475" i="3"/>
  <c r="W475" i="3" s="1"/>
  <c r="AC475" i="3" s="1"/>
  <c r="U474" i="3"/>
  <c r="W474" i="3" s="1"/>
  <c r="V474" i="3" s="1"/>
  <c r="U473" i="3"/>
  <c r="W473" i="3" s="1"/>
  <c r="U472" i="3"/>
  <c r="W472" i="3" s="1"/>
  <c r="U471" i="3"/>
  <c r="W471" i="3" s="1"/>
  <c r="V471" i="3" s="1"/>
  <c r="U470" i="3"/>
  <c r="W470" i="3" s="1"/>
  <c r="AC470" i="3" s="1"/>
  <c r="U469" i="3"/>
  <c r="W469" i="3" s="1"/>
  <c r="U468" i="3"/>
  <c r="W468" i="3" s="1"/>
  <c r="U467" i="3"/>
  <c r="W467" i="3" s="1"/>
  <c r="V467" i="3" s="1"/>
  <c r="U466" i="3"/>
  <c r="W466" i="3" s="1"/>
  <c r="V466" i="3" s="1"/>
  <c r="U465" i="3"/>
  <c r="W465" i="3" s="1"/>
  <c r="V465" i="3" s="1"/>
  <c r="U464" i="3"/>
  <c r="W464" i="3" s="1"/>
  <c r="V464" i="3" s="1"/>
  <c r="U463" i="3"/>
  <c r="W463" i="3" s="1"/>
  <c r="V463" i="3" s="1"/>
  <c r="U462" i="3"/>
  <c r="W462" i="3" s="1"/>
  <c r="AC462" i="3" s="1"/>
  <c r="U461" i="3"/>
  <c r="W461" i="3" s="1"/>
  <c r="V461" i="3" s="1"/>
  <c r="U460" i="3"/>
  <c r="W460" i="3" s="1"/>
  <c r="AC460" i="3" s="1"/>
  <c r="U459" i="3"/>
  <c r="W459" i="3" s="1"/>
  <c r="U458" i="3"/>
  <c r="W458" i="3" s="1"/>
  <c r="U457" i="3"/>
  <c r="W457" i="3" s="1"/>
  <c r="U456" i="3"/>
  <c r="W456" i="3" s="1"/>
  <c r="AC456" i="3" s="1"/>
  <c r="U455" i="3"/>
  <c r="W455" i="3" s="1"/>
  <c r="AC455" i="3" s="1"/>
  <c r="U454" i="3"/>
  <c r="W454" i="3" s="1"/>
  <c r="V454" i="3" s="1"/>
  <c r="U453" i="3"/>
  <c r="W453" i="3" s="1"/>
  <c r="AC453" i="3" s="1"/>
  <c r="U452" i="3"/>
  <c r="W452" i="3" s="1"/>
  <c r="AC452" i="3" s="1"/>
  <c r="U451" i="3"/>
  <c r="W451" i="3" s="1"/>
  <c r="V451" i="3" s="1"/>
  <c r="U450" i="3"/>
  <c r="W450" i="3" s="1"/>
  <c r="V450" i="3" s="1"/>
  <c r="U449" i="3"/>
  <c r="W449" i="3" s="1"/>
  <c r="U448" i="3"/>
  <c r="W448" i="3" s="1"/>
  <c r="V448" i="3" s="1"/>
  <c r="U447" i="3"/>
  <c r="W447" i="3" s="1"/>
  <c r="V447" i="3" s="1"/>
  <c r="U446" i="3"/>
  <c r="W446" i="3" s="1"/>
  <c r="U445" i="3"/>
  <c r="W445" i="3" s="1"/>
  <c r="AC445" i="3" s="1"/>
  <c r="U444" i="3"/>
  <c r="W444" i="3" s="1"/>
  <c r="AC444" i="3" s="1"/>
  <c r="U443" i="3"/>
  <c r="W443" i="3" s="1"/>
  <c r="AC443" i="3" s="1"/>
  <c r="U442" i="3"/>
  <c r="W442" i="3" s="1"/>
  <c r="AC442" i="3" s="1"/>
  <c r="U441" i="3"/>
  <c r="W441" i="3" s="1"/>
  <c r="V441" i="3" s="1"/>
  <c r="U440" i="3"/>
  <c r="W440" i="3" s="1"/>
  <c r="AC440" i="3" s="1"/>
  <c r="U439" i="3"/>
  <c r="W439" i="3" s="1"/>
  <c r="V439" i="3" s="1"/>
  <c r="U438" i="3"/>
  <c r="W438" i="3" s="1"/>
  <c r="U437" i="3"/>
  <c r="W437" i="3" s="1"/>
  <c r="U436" i="3"/>
  <c r="W436" i="3" s="1"/>
  <c r="AC436" i="3" s="1"/>
  <c r="U435" i="3"/>
  <c r="W435" i="3" s="1"/>
  <c r="AC435" i="3" s="1"/>
  <c r="U434" i="3"/>
  <c r="W434" i="3" s="1"/>
  <c r="U433" i="3"/>
  <c r="W433" i="3" s="1"/>
  <c r="U432" i="3"/>
  <c r="W432" i="3" s="1"/>
  <c r="V432" i="3" s="1"/>
  <c r="U431" i="3"/>
  <c r="W431" i="3" s="1"/>
  <c r="AC431" i="3" s="1"/>
  <c r="U430" i="3"/>
  <c r="W430" i="3" s="1"/>
  <c r="U429" i="3"/>
  <c r="W429" i="3" s="1"/>
  <c r="AC429" i="3" s="1"/>
  <c r="U428" i="3"/>
  <c r="W428" i="3" s="1"/>
  <c r="U427" i="3"/>
  <c r="W427" i="3" s="1"/>
  <c r="AC427" i="3" s="1"/>
  <c r="U426" i="3"/>
  <c r="W426" i="3" s="1"/>
  <c r="AC426" i="3" s="1"/>
  <c r="U425" i="3"/>
  <c r="W425" i="3" s="1"/>
  <c r="V425" i="3" s="1"/>
  <c r="U424" i="3"/>
  <c r="W424" i="3" s="1"/>
  <c r="V424" i="3" s="1"/>
  <c r="U423" i="3"/>
  <c r="W423" i="3" s="1"/>
  <c r="AC423" i="3" s="1"/>
  <c r="U422" i="3"/>
  <c r="W422" i="3" s="1"/>
  <c r="U421" i="3"/>
  <c r="W421" i="3" s="1"/>
  <c r="V421" i="3" s="1"/>
  <c r="U420" i="3"/>
  <c r="W420" i="3" s="1"/>
  <c r="V420" i="3" s="1"/>
  <c r="U419" i="3"/>
  <c r="W419" i="3" s="1"/>
  <c r="AC419" i="3" s="1"/>
  <c r="U418" i="3"/>
  <c r="W418" i="3" s="1"/>
  <c r="U417" i="3"/>
  <c r="W417" i="3" s="1"/>
  <c r="AC417" i="3" s="1"/>
  <c r="U416" i="3"/>
  <c r="W416" i="3" s="1"/>
  <c r="AC416" i="3" s="1"/>
  <c r="U415" i="3"/>
  <c r="W415" i="3" s="1"/>
  <c r="AC415" i="3" s="1"/>
  <c r="U414" i="3"/>
  <c r="W414" i="3" s="1"/>
  <c r="AC414" i="3" s="1"/>
  <c r="U413" i="3"/>
  <c r="W413" i="3" s="1"/>
  <c r="V413" i="3" s="1"/>
  <c r="U412" i="3"/>
  <c r="W412" i="3" s="1"/>
  <c r="AC412" i="3" s="1"/>
  <c r="U411" i="3"/>
  <c r="W411" i="3" s="1"/>
  <c r="U410" i="3"/>
  <c r="W410" i="3" s="1"/>
  <c r="AC410" i="3" s="1"/>
  <c r="U409" i="3"/>
  <c r="W409" i="3" s="1"/>
  <c r="U408" i="3"/>
  <c r="W408" i="3" s="1"/>
  <c r="AC408" i="3" s="1"/>
  <c r="U407" i="3"/>
  <c r="W407" i="3" s="1"/>
  <c r="AC407" i="3" s="1"/>
  <c r="U406" i="3"/>
  <c r="W406" i="3" s="1"/>
  <c r="AC406" i="3" s="1"/>
  <c r="U405" i="3"/>
  <c r="W405" i="3" s="1"/>
  <c r="AC405" i="3" s="1"/>
  <c r="U404" i="3"/>
  <c r="W404" i="3" s="1"/>
  <c r="AC404" i="3" s="1"/>
  <c r="U403" i="3"/>
  <c r="W403" i="3" s="1"/>
  <c r="AC403" i="3" s="1"/>
  <c r="U402" i="3"/>
  <c r="W402" i="3" s="1"/>
  <c r="V402" i="3" s="1"/>
  <c r="U401" i="3"/>
  <c r="W401" i="3" s="1"/>
  <c r="V401" i="3" s="1"/>
  <c r="U400" i="3"/>
  <c r="W400" i="3" s="1"/>
  <c r="V400" i="3" s="1"/>
  <c r="U399" i="3"/>
  <c r="W399" i="3" s="1"/>
  <c r="V399" i="3" s="1"/>
  <c r="U398" i="3"/>
  <c r="W398" i="3" s="1"/>
  <c r="AC398" i="3" s="1"/>
  <c r="U397" i="3"/>
  <c r="W397" i="3" s="1"/>
  <c r="V397" i="3" s="1"/>
  <c r="U396" i="3"/>
  <c r="W396" i="3" s="1"/>
  <c r="AC396" i="3" s="1"/>
  <c r="U395" i="3"/>
  <c r="W395" i="3" s="1"/>
  <c r="U394" i="3"/>
  <c r="W394" i="3" s="1"/>
  <c r="V394" i="3" s="1"/>
  <c r="U393" i="3"/>
  <c r="W393" i="3" s="1"/>
  <c r="V393" i="3" s="1"/>
  <c r="U392" i="3"/>
  <c r="W392" i="3" s="1"/>
  <c r="AC392" i="3" s="1"/>
  <c r="U391" i="3"/>
  <c r="W391" i="3" s="1"/>
  <c r="V391" i="3" s="1"/>
  <c r="U390" i="3"/>
  <c r="W390" i="3" s="1"/>
  <c r="AC390" i="3" s="1"/>
  <c r="U389" i="3"/>
  <c r="W389" i="3" s="1"/>
  <c r="U388" i="3"/>
  <c r="W388" i="3" s="1"/>
  <c r="V388" i="3" s="1"/>
  <c r="U387" i="3"/>
  <c r="W387" i="3" s="1"/>
  <c r="V387" i="3" s="1"/>
  <c r="U386" i="3"/>
  <c r="W386" i="3" s="1"/>
  <c r="U385" i="3"/>
  <c r="W385" i="3" s="1"/>
  <c r="V385" i="3" s="1"/>
  <c r="U384" i="3"/>
  <c r="W384" i="3" s="1"/>
  <c r="U383" i="3"/>
  <c r="W383" i="3" s="1"/>
  <c r="V383" i="3" s="1"/>
  <c r="U382" i="3"/>
  <c r="W382" i="3" s="1"/>
  <c r="AC382" i="3" s="1"/>
  <c r="U381" i="3"/>
  <c r="W381" i="3" s="1"/>
  <c r="V381" i="3" s="1"/>
  <c r="U380" i="3"/>
  <c r="W380" i="3" s="1"/>
  <c r="U379" i="3"/>
  <c r="W379" i="3" s="1"/>
  <c r="U378" i="3"/>
  <c r="W378" i="3" s="1"/>
  <c r="AC378" i="3" s="1"/>
  <c r="U377" i="3"/>
  <c r="W377" i="3" s="1"/>
  <c r="U376" i="3"/>
  <c r="W376" i="3" s="1"/>
  <c r="V376" i="3" s="1"/>
  <c r="U375" i="3"/>
  <c r="W375" i="3" s="1"/>
  <c r="AC375" i="3" s="1"/>
  <c r="U374" i="3"/>
  <c r="W374" i="3" s="1"/>
  <c r="V374" i="3" s="1"/>
  <c r="U373" i="3"/>
  <c r="W373" i="3" s="1"/>
  <c r="V373" i="3" s="1"/>
  <c r="U372" i="3"/>
  <c r="W372" i="3" s="1"/>
  <c r="V372" i="3" s="1"/>
  <c r="U371" i="3"/>
  <c r="W371" i="3" s="1"/>
  <c r="V371" i="3" s="1"/>
  <c r="U370" i="3"/>
  <c r="W370" i="3" s="1"/>
  <c r="U369" i="3"/>
  <c r="W369" i="3" s="1"/>
  <c r="U368" i="3"/>
  <c r="W368" i="3" s="1"/>
  <c r="AC368" i="3" s="1"/>
  <c r="U367" i="3"/>
  <c r="W367" i="3" s="1"/>
  <c r="AC367" i="3" s="1"/>
  <c r="U366" i="3"/>
  <c r="W366" i="3" s="1"/>
  <c r="U365" i="3"/>
  <c r="W365" i="3" s="1"/>
  <c r="U364" i="3"/>
  <c r="W364" i="3" s="1"/>
  <c r="V364" i="3" s="1"/>
  <c r="U363" i="3"/>
  <c r="W363" i="3" s="1"/>
  <c r="AC363" i="3" s="1"/>
  <c r="U362" i="3"/>
  <c r="W362" i="3" s="1"/>
  <c r="U361" i="3"/>
  <c r="W361" i="3" s="1"/>
  <c r="AC361" i="3" s="1"/>
  <c r="U360" i="3"/>
  <c r="W360" i="3" s="1"/>
  <c r="V360" i="3" s="1"/>
  <c r="U359" i="3"/>
  <c r="W359" i="3" s="1"/>
  <c r="AC359" i="3" s="1"/>
  <c r="U358" i="3"/>
  <c r="W358" i="3" s="1"/>
  <c r="U357" i="3"/>
  <c r="W357" i="3" s="1"/>
  <c r="AC357" i="3" s="1"/>
  <c r="U356" i="3"/>
  <c r="W356" i="3" s="1"/>
  <c r="AC356" i="3" s="1"/>
  <c r="U355" i="3"/>
  <c r="W355" i="3" s="1"/>
  <c r="V355" i="3" s="1"/>
  <c r="U354" i="3"/>
  <c r="W354" i="3" s="1"/>
  <c r="U353" i="3"/>
  <c r="W353" i="3" s="1"/>
  <c r="AC353" i="3" s="1"/>
  <c r="U352" i="3"/>
  <c r="W352" i="3" s="1"/>
  <c r="U351" i="3"/>
  <c r="W351" i="3" s="1"/>
  <c r="V351" i="3" s="1"/>
  <c r="U350" i="3"/>
  <c r="W350" i="3" s="1"/>
  <c r="U349" i="3"/>
  <c r="W349" i="3" s="1"/>
  <c r="V349" i="3" s="1"/>
  <c r="U348" i="3"/>
  <c r="W348" i="3" s="1"/>
  <c r="V348" i="3" s="1"/>
  <c r="U347" i="3"/>
  <c r="W347" i="3" s="1"/>
  <c r="U346" i="3"/>
  <c r="W346" i="3" s="1"/>
  <c r="AC346" i="3" s="1"/>
  <c r="U345" i="3"/>
  <c r="W345" i="3" s="1"/>
  <c r="AC345" i="3" s="1"/>
  <c r="U344" i="3"/>
  <c r="W344" i="3" s="1"/>
  <c r="U343" i="3"/>
  <c r="W343" i="3" s="1"/>
  <c r="V343" i="3" s="1"/>
  <c r="U342" i="3"/>
  <c r="W342" i="3" s="1"/>
  <c r="V342" i="3" s="1"/>
  <c r="U341" i="3"/>
  <c r="W341" i="3" s="1"/>
  <c r="U340" i="3"/>
  <c r="W340" i="3" s="1"/>
  <c r="AC340" i="3" s="1"/>
  <c r="U339" i="3"/>
  <c r="W339" i="3" s="1"/>
  <c r="AC339" i="3" s="1"/>
  <c r="U338" i="3"/>
  <c r="W338" i="3" s="1"/>
  <c r="V338" i="3" s="1"/>
  <c r="U337" i="3"/>
  <c r="W337" i="3" s="1"/>
  <c r="V337" i="3" s="1"/>
  <c r="U336" i="3"/>
  <c r="W336" i="3" s="1"/>
  <c r="AC336" i="3" s="1"/>
  <c r="U335" i="3"/>
  <c r="W335" i="3" s="1"/>
  <c r="U334" i="3"/>
  <c r="W334" i="3" s="1"/>
  <c r="U333" i="3"/>
  <c r="W333" i="3" s="1"/>
  <c r="V333" i="3" s="1"/>
  <c r="U332" i="3"/>
  <c r="W332" i="3" s="1"/>
  <c r="AC332" i="3" s="1"/>
  <c r="U331" i="3"/>
  <c r="W331" i="3" s="1"/>
  <c r="U330" i="3"/>
  <c r="W330" i="3" s="1"/>
  <c r="V330" i="3" s="1"/>
  <c r="U329" i="3"/>
  <c r="W329" i="3" s="1"/>
  <c r="V329" i="3" s="1"/>
  <c r="U328" i="3"/>
  <c r="W328" i="3" s="1"/>
  <c r="V328" i="3" s="1"/>
  <c r="U327" i="3"/>
  <c r="W327" i="3" s="1"/>
  <c r="AC327" i="3" s="1"/>
  <c r="U326" i="3"/>
  <c r="W326" i="3" s="1"/>
  <c r="V326" i="3" s="1"/>
  <c r="U325" i="3"/>
  <c r="W325" i="3" s="1"/>
  <c r="V325" i="3" s="1"/>
  <c r="U324" i="3"/>
  <c r="W324" i="3" s="1"/>
  <c r="U323" i="3"/>
  <c r="W323" i="3" s="1"/>
  <c r="U322" i="3"/>
  <c r="W322" i="3" s="1"/>
  <c r="V322" i="3" s="1"/>
  <c r="U321" i="3"/>
  <c r="W321" i="3" s="1"/>
  <c r="AC321" i="3" s="1"/>
  <c r="U320" i="3"/>
  <c r="W320" i="3" s="1"/>
  <c r="AC320" i="3" s="1"/>
  <c r="U319" i="3"/>
  <c r="W319" i="3" s="1"/>
  <c r="V319" i="3" s="1"/>
  <c r="U318" i="3"/>
  <c r="W318" i="3" s="1"/>
  <c r="V318" i="3" s="1"/>
  <c r="U317" i="3"/>
  <c r="W317" i="3" s="1"/>
  <c r="U316" i="3"/>
  <c r="W316" i="3" s="1"/>
  <c r="AC316" i="3" s="1"/>
  <c r="U315" i="3"/>
  <c r="W315" i="3" s="1"/>
  <c r="AC315" i="3" s="1"/>
  <c r="U314" i="3"/>
  <c r="W314" i="3" s="1"/>
  <c r="V314" i="3" s="1"/>
  <c r="U313" i="3"/>
  <c r="W313" i="3" s="1"/>
  <c r="U312" i="3"/>
  <c r="W312" i="3" s="1"/>
  <c r="AC312" i="3" s="1"/>
  <c r="U311" i="3"/>
  <c r="W311" i="3" s="1"/>
  <c r="AC311" i="3" s="1"/>
  <c r="U310" i="3"/>
  <c r="W310" i="3" s="1"/>
  <c r="U309" i="3"/>
  <c r="W309" i="3" s="1"/>
  <c r="V309" i="3" s="1"/>
  <c r="U308" i="3"/>
  <c r="W308" i="3" s="1"/>
  <c r="AC308" i="3" s="1"/>
  <c r="U307" i="3"/>
  <c r="W307" i="3" s="1"/>
  <c r="U306" i="3"/>
  <c r="W306" i="3" s="1"/>
  <c r="V306" i="3" s="1"/>
  <c r="U305" i="3"/>
  <c r="W305" i="3" s="1"/>
  <c r="V305" i="3" s="1"/>
  <c r="U304" i="3"/>
  <c r="W304" i="3" s="1"/>
  <c r="AC304" i="3" s="1"/>
  <c r="U303" i="3"/>
  <c r="W303" i="3" s="1"/>
  <c r="AC303" i="3" s="1"/>
  <c r="U302" i="3"/>
  <c r="W302" i="3" s="1"/>
  <c r="V302" i="3" s="1"/>
  <c r="U301" i="3"/>
  <c r="W301" i="3" s="1"/>
  <c r="U300" i="3"/>
  <c r="W300" i="3" s="1"/>
  <c r="AC300" i="3" s="1"/>
  <c r="U299" i="3"/>
  <c r="W299" i="3" s="1"/>
  <c r="AC299" i="3" s="1"/>
  <c r="U298" i="3"/>
  <c r="W298" i="3" s="1"/>
  <c r="V298" i="3" s="1"/>
  <c r="U297" i="3"/>
  <c r="W297" i="3" s="1"/>
  <c r="U296" i="3"/>
  <c r="W296" i="3" s="1"/>
  <c r="AC296" i="3" s="1"/>
  <c r="U295" i="3"/>
  <c r="W295" i="3" s="1"/>
  <c r="V295" i="3" s="1"/>
  <c r="U294" i="3"/>
  <c r="W294" i="3" s="1"/>
  <c r="U293" i="3"/>
  <c r="W293" i="3" s="1"/>
  <c r="V293" i="3" s="1"/>
  <c r="U292" i="3"/>
  <c r="W292" i="3" s="1"/>
  <c r="V292" i="3" s="1"/>
  <c r="U291" i="3"/>
  <c r="W291" i="3" s="1"/>
  <c r="V291" i="3" s="1"/>
  <c r="U290" i="3"/>
  <c r="W290" i="3" s="1"/>
  <c r="V290" i="3" s="1"/>
  <c r="U289" i="3"/>
  <c r="W289" i="3" s="1"/>
  <c r="U288" i="3"/>
  <c r="W288" i="3" s="1"/>
  <c r="V288" i="3" s="1"/>
  <c r="U287" i="3"/>
  <c r="W287" i="3" s="1"/>
  <c r="U286" i="3"/>
  <c r="W286" i="3" s="1"/>
  <c r="U285" i="3"/>
  <c r="W285" i="3" s="1"/>
  <c r="AC285" i="3" s="1"/>
  <c r="U284" i="3"/>
  <c r="W284" i="3" s="1"/>
  <c r="V284" i="3" s="1"/>
  <c r="U283" i="3"/>
  <c r="W283" i="3" s="1"/>
  <c r="AC283" i="3" s="1"/>
  <c r="U282" i="3"/>
  <c r="W282" i="3" s="1"/>
  <c r="V282" i="3" s="1"/>
  <c r="U281" i="3"/>
  <c r="W281" i="3" s="1"/>
  <c r="AC281" i="3" s="1"/>
  <c r="U280" i="3"/>
  <c r="W280" i="3" s="1"/>
  <c r="U279" i="3"/>
  <c r="W279" i="3" s="1"/>
  <c r="U278" i="3"/>
  <c r="W278" i="3" s="1"/>
  <c r="U277" i="3"/>
  <c r="W277" i="3" s="1"/>
  <c r="V277" i="3" s="1"/>
  <c r="U276" i="3"/>
  <c r="W276" i="3" s="1"/>
  <c r="V276" i="3" s="1"/>
  <c r="U275" i="3"/>
  <c r="W275" i="3" s="1"/>
  <c r="V275" i="3" s="1"/>
  <c r="U274" i="3"/>
  <c r="W274" i="3" s="1"/>
  <c r="AC274" i="3" s="1"/>
  <c r="U273" i="3"/>
  <c r="W273" i="3" s="1"/>
  <c r="U272" i="3"/>
  <c r="W272" i="3" s="1"/>
  <c r="U271" i="3"/>
  <c r="W271" i="3" s="1"/>
  <c r="AC271" i="3" s="1"/>
  <c r="U270" i="3"/>
  <c r="W270" i="3" s="1"/>
  <c r="U269" i="3"/>
  <c r="W269" i="3" s="1"/>
  <c r="V269" i="3" s="1"/>
  <c r="U265" i="3"/>
  <c r="W265" i="3" s="1"/>
  <c r="V265" i="3" s="1"/>
  <c r="U262" i="3"/>
  <c r="W262" i="3" s="1"/>
  <c r="V262" i="3" s="1"/>
  <c r="U259" i="3"/>
  <c r="W259" i="3" s="1"/>
  <c r="AC259" i="3" s="1"/>
  <c r="U256" i="3"/>
  <c r="W256" i="3" s="1"/>
  <c r="AC256" i="3" s="1"/>
  <c r="U255" i="3"/>
  <c r="W255" i="3" s="1"/>
  <c r="AC255" i="3" s="1"/>
  <c r="U254" i="3"/>
  <c r="W254" i="3" s="1"/>
  <c r="U251" i="3"/>
  <c r="W251" i="3" s="1"/>
  <c r="U250" i="3"/>
  <c r="W250" i="3" s="1"/>
  <c r="AC250" i="3" s="1"/>
  <c r="U249" i="3"/>
  <c r="W249" i="3" s="1"/>
  <c r="U246" i="3"/>
  <c r="W246" i="3" s="1"/>
  <c r="V246" i="3" s="1"/>
  <c r="U243" i="3"/>
  <c r="W243" i="3" s="1"/>
  <c r="AC243" i="3" s="1"/>
  <c r="U242" i="3"/>
  <c r="W242" i="3" s="1"/>
  <c r="AC242" i="3" s="1"/>
  <c r="U241" i="3"/>
  <c r="W241" i="3" s="1"/>
  <c r="AC241" i="3" s="1"/>
  <c r="U240" i="3"/>
  <c r="W240" i="3" s="1"/>
  <c r="U239" i="3"/>
  <c r="W239" i="3" s="1"/>
  <c r="V239" i="3" s="1"/>
  <c r="U238" i="3"/>
  <c r="W238" i="3" s="1"/>
  <c r="AC238" i="3" s="1"/>
  <c r="U237" i="3"/>
  <c r="W237" i="3" s="1"/>
  <c r="V237" i="3" s="1"/>
  <c r="U236" i="3"/>
  <c r="W236" i="3" s="1"/>
  <c r="V236" i="3" s="1"/>
  <c r="U235" i="3"/>
  <c r="W235" i="3" s="1"/>
  <c r="V235" i="3" s="1"/>
  <c r="U232" i="3"/>
  <c r="W232" i="3" s="1"/>
  <c r="AC232" i="3" s="1"/>
  <c r="U231" i="3"/>
  <c r="W231" i="3" s="1"/>
  <c r="AC231" i="3" s="1"/>
  <c r="U230" i="3"/>
  <c r="W230" i="3" s="1"/>
  <c r="AC230" i="3" s="1"/>
  <c r="U229" i="3"/>
  <c r="W229" i="3" s="1"/>
  <c r="AC229" i="3" s="1"/>
  <c r="U226" i="3"/>
  <c r="W226" i="3" s="1"/>
  <c r="AC226" i="3" s="1"/>
  <c r="U223" i="3"/>
  <c r="W223" i="3" s="1"/>
  <c r="AC223" i="3" s="1"/>
  <c r="U222" i="3"/>
  <c r="W222" i="3" s="1"/>
  <c r="U221" i="3"/>
  <c r="W221" i="3" s="1"/>
  <c r="U220" i="3"/>
  <c r="W220" i="3" s="1"/>
  <c r="U219" i="3"/>
  <c r="W219" i="3" s="1"/>
  <c r="U218" i="3"/>
  <c r="W218" i="3" s="1"/>
  <c r="V218" i="3" s="1"/>
  <c r="U215" i="3"/>
  <c r="W215" i="3" s="1"/>
  <c r="W216" i="3" s="1"/>
  <c r="U212" i="3"/>
  <c r="W212" i="3" s="1"/>
  <c r="W213" i="3" s="1"/>
  <c r="U209" i="3"/>
  <c r="W209" i="3" s="1"/>
  <c r="U206" i="3"/>
  <c r="W206" i="3" s="1"/>
  <c r="U205" i="3"/>
  <c r="W205" i="3" s="1"/>
  <c r="AC205" i="3" s="1"/>
  <c r="U204" i="3"/>
  <c r="W204" i="3" s="1"/>
  <c r="AC204" i="3" s="1"/>
  <c r="U203" i="3"/>
  <c r="W203" i="3" s="1"/>
  <c r="AC203" i="3" s="1"/>
  <c r="U200" i="3"/>
  <c r="W200" i="3" s="1"/>
  <c r="V200" i="3" s="1"/>
  <c r="U199" i="3"/>
  <c r="W199" i="3" s="1"/>
  <c r="AC199" i="3" s="1"/>
  <c r="U198" i="3"/>
  <c r="W198" i="3" s="1"/>
  <c r="U197" i="3"/>
  <c r="W197" i="3" s="1"/>
  <c r="U196" i="3"/>
  <c r="W196" i="3" s="1"/>
  <c r="AC196" i="3" s="1"/>
  <c r="U193" i="3"/>
  <c r="W193" i="3" s="1"/>
  <c r="AC193" i="3" s="1"/>
  <c r="U192" i="3"/>
  <c r="W192" i="3" s="1"/>
  <c r="U189" i="3"/>
  <c r="W189" i="3" s="1"/>
  <c r="W190" i="3" s="1"/>
  <c r="AC190" i="3" s="1"/>
  <c r="U186" i="3"/>
  <c r="W186" i="3" s="1"/>
  <c r="V186" i="3" s="1"/>
  <c r="U185" i="3"/>
  <c r="W185" i="3" s="1"/>
  <c r="V185" i="3" s="1"/>
  <c r="U184" i="3"/>
  <c r="W184" i="3" s="1"/>
  <c r="V184" i="3" s="1"/>
  <c r="U183" i="3"/>
  <c r="W183" i="3" s="1"/>
  <c r="AC183" i="3" s="1"/>
  <c r="U180" i="3"/>
  <c r="W180" i="3" s="1"/>
  <c r="AC180" i="3" s="1"/>
  <c r="U179" i="3"/>
  <c r="W179" i="3" s="1"/>
  <c r="U176" i="3"/>
  <c r="W176" i="3" s="1"/>
  <c r="AC176" i="3" s="1"/>
  <c r="U175" i="3"/>
  <c r="W175" i="3" s="1"/>
  <c r="AC175" i="3" s="1"/>
  <c r="U174" i="3"/>
  <c r="W174" i="3" s="1"/>
  <c r="U168" i="3"/>
  <c r="W168" i="3" s="1"/>
  <c r="V168" i="3" s="1"/>
  <c r="U163" i="3"/>
  <c r="W163" i="3" s="1"/>
  <c r="AC163" i="3" s="1"/>
  <c r="U162" i="3"/>
  <c r="W162" i="3" s="1"/>
  <c r="AC162" i="3" s="1"/>
  <c r="U159" i="3"/>
  <c r="W159" i="3" s="1"/>
  <c r="AC159" i="3" s="1"/>
  <c r="U158" i="3"/>
  <c r="W158" i="3" s="1"/>
  <c r="V158" i="3" s="1"/>
  <c r="U157" i="3"/>
  <c r="W157" i="3" s="1"/>
  <c r="V157" i="3" s="1"/>
  <c r="U154" i="3"/>
  <c r="W154" i="3" s="1"/>
  <c r="V154" i="3" s="1"/>
  <c r="U153" i="3"/>
  <c r="W153" i="3" s="1"/>
  <c r="AC153" i="3" s="1"/>
  <c r="U150" i="3"/>
  <c r="W150" i="3" s="1"/>
  <c r="AC150" i="3" s="1"/>
  <c r="U149" i="3"/>
  <c r="W149" i="3" s="1"/>
  <c r="V149" i="3" s="1"/>
  <c r="U148" i="3"/>
  <c r="W148" i="3" s="1"/>
  <c r="AC148" i="3" s="1"/>
  <c r="U147" i="3"/>
  <c r="W147" i="3" s="1"/>
  <c r="AC147" i="3" s="1"/>
  <c r="U146" i="3"/>
  <c r="W146" i="3" s="1"/>
  <c r="U145" i="3"/>
  <c r="W145" i="3" s="1"/>
  <c r="AC145" i="3" s="1"/>
  <c r="U144" i="3"/>
  <c r="W144" i="3" s="1"/>
  <c r="V144" i="3" s="1"/>
  <c r="U143" i="3"/>
  <c r="W143" i="3" s="1"/>
  <c r="V143" i="3" s="1"/>
  <c r="U142" i="3"/>
  <c r="W142" i="3" s="1"/>
  <c r="V142" i="3" s="1"/>
  <c r="U141" i="3"/>
  <c r="W141" i="3" s="1"/>
  <c r="U140" i="3"/>
  <c r="W140" i="3" s="1"/>
  <c r="V140" i="3" s="1"/>
  <c r="U139" i="3"/>
  <c r="W139" i="3" s="1"/>
  <c r="V139" i="3" s="1"/>
  <c r="U138" i="3"/>
  <c r="W138" i="3" s="1"/>
  <c r="AC138" i="3" s="1"/>
  <c r="U137" i="3"/>
  <c r="W137" i="3" s="1"/>
  <c r="V137" i="3" s="1"/>
  <c r="U136" i="3"/>
  <c r="W136" i="3" s="1"/>
  <c r="V136" i="3" s="1"/>
  <c r="U135" i="3"/>
  <c r="W135" i="3" s="1"/>
  <c r="AC135" i="3" s="1"/>
  <c r="U134" i="3"/>
  <c r="W134" i="3" s="1"/>
  <c r="V134" i="3" s="1"/>
  <c r="U133" i="3"/>
  <c r="W133" i="3" s="1"/>
  <c r="V133" i="3" s="1"/>
  <c r="U132" i="3"/>
  <c r="W132" i="3" s="1"/>
  <c r="AC132" i="3" s="1"/>
  <c r="U131" i="3"/>
  <c r="W131" i="3" s="1"/>
  <c r="AC131" i="3" s="1"/>
  <c r="U130" i="3"/>
  <c r="W130" i="3" s="1"/>
  <c r="AC130" i="3" s="1"/>
  <c r="U129" i="3"/>
  <c r="W129" i="3" s="1"/>
  <c r="AC129" i="3" s="1"/>
  <c r="U128" i="3"/>
  <c r="W128" i="3" s="1"/>
  <c r="V128" i="3" s="1"/>
  <c r="U127" i="3"/>
  <c r="W127" i="3" s="1"/>
  <c r="AC127" i="3" s="1"/>
  <c r="U126" i="3"/>
  <c r="W126" i="3" s="1"/>
  <c r="AC126" i="3" s="1"/>
  <c r="U125" i="3"/>
  <c r="W125" i="3" s="1"/>
  <c r="U124" i="3"/>
  <c r="W124" i="3" s="1"/>
  <c r="V124" i="3" s="1"/>
  <c r="U123" i="3"/>
  <c r="W123" i="3" s="1"/>
  <c r="V123" i="3" s="1"/>
  <c r="U122" i="3"/>
  <c r="W122" i="3" s="1"/>
  <c r="V122" i="3" s="1"/>
  <c r="U121" i="3"/>
  <c r="W121" i="3" s="1"/>
  <c r="AC121" i="3" s="1"/>
  <c r="U120" i="3"/>
  <c r="W120" i="3" s="1"/>
  <c r="AC120" i="3" s="1"/>
  <c r="U119" i="3"/>
  <c r="W119" i="3" s="1"/>
  <c r="U118" i="3"/>
  <c r="W118" i="3" s="1"/>
  <c r="AC118" i="3" s="1"/>
  <c r="U117" i="3"/>
  <c r="W117" i="3" s="1"/>
  <c r="V117" i="3" s="1"/>
  <c r="U116" i="3"/>
  <c r="W116" i="3" s="1"/>
  <c r="V116" i="3" s="1"/>
  <c r="U115" i="3"/>
  <c r="W115" i="3" s="1"/>
  <c r="V115" i="3" s="1"/>
  <c r="U114" i="3"/>
  <c r="W114" i="3" s="1"/>
  <c r="V114" i="3" s="1"/>
  <c r="U113" i="3"/>
  <c r="W113" i="3" s="1"/>
  <c r="AC113" i="3" s="1"/>
  <c r="U112" i="3"/>
  <c r="W112" i="3" s="1"/>
  <c r="AC112" i="3" s="1"/>
  <c r="U111" i="3"/>
  <c r="W111" i="3" s="1"/>
  <c r="AC111" i="3" s="1"/>
  <c r="U108" i="3"/>
  <c r="U107" i="3"/>
  <c r="U106" i="3"/>
  <c r="U105" i="3"/>
  <c r="U104" i="3"/>
  <c r="U103" i="3"/>
  <c r="U102" i="3"/>
  <c r="U101" i="3"/>
  <c r="U100" i="3"/>
  <c r="U99" i="3"/>
  <c r="U98" i="3"/>
  <c r="U97" i="3"/>
  <c r="U96" i="3"/>
  <c r="U95" i="3"/>
  <c r="U94" i="3"/>
  <c r="U93" i="3"/>
  <c r="U92" i="3"/>
  <c r="U91" i="3"/>
  <c r="U90" i="3"/>
  <c r="U89" i="3"/>
  <c r="U88" i="3"/>
  <c r="U87" i="3"/>
  <c r="U86" i="3"/>
  <c r="U85" i="3"/>
  <c r="U84" i="3"/>
  <c r="U83" i="3"/>
  <c r="U82" i="3"/>
  <c r="U81" i="3"/>
  <c r="U80" i="3"/>
  <c r="U77" i="3"/>
  <c r="W77" i="3" s="1"/>
  <c r="V77" i="3" s="1"/>
  <c r="U74" i="3"/>
  <c r="W74" i="3" s="1"/>
  <c r="V74" i="3" s="1"/>
  <c r="U73" i="3"/>
  <c r="W73" i="3" s="1"/>
  <c r="AC73" i="3" s="1"/>
  <c r="U72" i="3"/>
  <c r="W72" i="3" s="1"/>
  <c r="V72" i="3" s="1"/>
  <c r="U71" i="3"/>
  <c r="W71" i="3" s="1"/>
  <c r="V71" i="3" s="1"/>
  <c r="U68" i="3"/>
  <c r="W68" i="3" s="1"/>
  <c r="AC68" i="3" s="1"/>
  <c r="T728" i="3"/>
  <c r="T727" i="3"/>
  <c r="T714" i="3"/>
  <c r="T713" i="3"/>
  <c r="T707" i="3"/>
  <c r="T706" i="3"/>
  <c r="T705" i="3"/>
  <c r="T704" i="3"/>
  <c r="T703" i="3"/>
  <c r="T702" i="3"/>
  <c r="T701" i="3"/>
  <c r="T700" i="3"/>
  <c r="T699" i="3"/>
  <c r="T698" i="3"/>
  <c r="T697" i="3"/>
  <c r="T696" i="3"/>
  <c r="T695" i="3"/>
  <c r="T694" i="3"/>
  <c r="T693" i="3"/>
  <c r="T692" i="3"/>
  <c r="T691" i="3"/>
  <c r="T690" i="3"/>
  <c r="T689" i="3"/>
  <c r="T688" i="3"/>
  <c r="T687" i="3"/>
  <c r="T686" i="3"/>
  <c r="T676" i="3"/>
  <c r="T675" i="3"/>
  <c r="T674" i="3"/>
  <c r="T673" i="3"/>
  <c r="T672" i="3"/>
  <c r="T671" i="3"/>
  <c r="T670" i="3"/>
  <c r="T669" i="3"/>
  <c r="T668" i="3"/>
  <c r="T667" i="3"/>
  <c r="T666" i="3"/>
  <c r="T665" i="3"/>
  <c r="T664" i="3"/>
  <c r="T662" i="3"/>
  <c r="T661" i="3"/>
  <c r="T660" i="3"/>
  <c r="T659" i="3"/>
  <c r="T658" i="3"/>
  <c r="T657" i="3"/>
  <c r="T656" i="3"/>
  <c r="T655" i="3"/>
  <c r="T654" i="3"/>
  <c r="T653" i="3"/>
  <c r="T652" i="3"/>
  <c r="T651" i="3"/>
  <c r="T650" i="3"/>
  <c r="T649" i="3"/>
  <c r="T648" i="3"/>
  <c r="T647" i="3"/>
  <c r="T646" i="3"/>
  <c r="T645" i="3"/>
  <c r="T644" i="3"/>
  <c r="T643" i="3"/>
  <c r="T642" i="3"/>
  <c r="T641" i="3"/>
  <c r="T639" i="3"/>
  <c r="T638" i="3"/>
  <c r="T636" i="3"/>
  <c r="T635" i="3"/>
  <c r="T634" i="3"/>
  <c r="T633" i="3"/>
  <c r="T632" i="3"/>
  <c r="T631" i="3"/>
  <c r="T630" i="3"/>
  <c r="T629" i="3"/>
  <c r="T628" i="3"/>
  <c r="T627" i="3"/>
  <c r="T626" i="3"/>
  <c r="T625" i="3"/>
  <c r="T623" i="3"/>
  <c r="T622" i="3"/>
  <c r="T621" i="3"/>
  <c r="T603" i="3"/>
  <c r="T595" i="3"/>
  <c r="T583" i="3"/>
  <c r="T581" i="3"/>
  <c r="T568" i="3"/>
  <c r="T567" i="3"/>
  <c r="F257" i="3"/>
  <c r="E257" i="3"/>
  <c r="F554" i="3"/>
  <c r="E554" i="3"/>
  <c r="F584" i="3"/>
  <c r="E584" i="3"/>
  <c r="F604" i="3"/>
  <c r="E604" i="3"/>
  <c r="F187" i="3"/>
  <c r="E187" i="3"/>
  <c r="V108" i="3"/>
  <c r="G610" i="3"/>
  <c r="F610" i="3"/>
  <c r="E610" i="3"/>
  <c r="F579" i="3"/>
  <c r="E579" i="3"/>
  <c r="F569" i="3"/>
  <c r="E569" i="3"/>
  <c r="U263" i="3"/>
  <c r="F247" i="3"/>
  <c r="E247" i="3"/>
  <c r="F207" i="3"/>
  <c r="E207" i="3"/>
  <c r="F201" i="3"/>
  <c r="E201" i="3"/>
  <c r="F194" i="3"/>
  <c r="E194" i="3"/>
  <c r="F160" i="3"/>
  <c r="E160" i="3"/>
  <c r="V106" i="3"/>
  <c r="V105" i="3"/>
  <c r="V104" i="3"/>
  <c r="V103" i="3"/>
  <c r="V102" i="3"/>
  <c r="V101" i="3"/>
  <c r="V100" i="3"/>
  <c r="V99" i="3"/>
  <c r="V98" i="3"/>
  <c r="V97" i="3"/>
  <c r="V96" i="3"/>
  <c r="V86" i="3"/>
  <c r="F78" i="3"/>
  <c r="F69" i="3"/>
  <c r="E69" i="3"/>
  <c r="F51" i="3"/>
  <c r="E51" i="3"/>
  <c r="F32" i="3"/>
  <c r="E32" i="3"/>
  <c r="V92" i="3"/>
  <c r="V91" i="3"/>
  <c r="V95" i="3"/>
  <c r="V107" i="3"/>
  <c r="V83" i="3"/>
  <c r="V87" i="3"/>
  <c r="V82" i="3"/>
  <c r="V85" i="3"/>
  <c r="V94" i="3"/>
  <c r="V81" i="3"/>
  <c r="V90" i="3"/>
  <c r="G244" i="3"/>
  <c r="F244" i="3"/>
  <c r="E244" i="3"/>
  <c r="F233" i="3"/>
  <c r="E233" i="3"/>
  <c r="G24" i="3"/>
  <c r="G66" i="3"/>
  <c r="G75" i="3"/>
  <c r="G252" i="3"/>
  <c r="E18" i="3"/>
  <c r="F18" i="3"/>
  <c r="Z18" i="3"/>
  <c r="Z165" i="3" s="1"/>
  <c r="AA18" i="3"/>
  <c r="AA165" i="3" s="1"/>
  <c r="AB18" i="3"/>
  <c r="AB165" i="3" s="1"/>
  <c r="E24" i="3"/>
  <c r="F24" i="3"/>
  <c r="E28" i="3"/>
  <c r="F28" i="3"/>
  <c r="E36" i="3"/>
  <c r="F36" i="3"/>
  <c r="E43" i="3"/>
  <c r="F43" i="3"/>
  <c r="E48" i="3"/>
  <c r="F48" i="3"/>
  <c r="E56" i="3"/>
  <c r="F56" i="3"/>
  <c r="E59" i="3"/>
  <c r="F59" i="3"/>
  <c r="F66" i="3"/>
  <c r="E75" i="3"/>
  <c r="F75" i="3"/>
  <c r="V89" i="3"/>
  <c r="E151" i="3"/>
  <c r="F151" i="3"/>
  <c r="G151" i="3"/>
  <c r="E155" i="3"/>
  <c r="F155" i="3"/>
  <c r="G155" i="3"/>
  <c r="E164" i="3"/>
  <c r="F164" i="3"/>
  <c r="G164" i="3"/>
  <c r="E169" i="3"/>
  <c r="F169" i="3"/>
  <c r="E177" i="3"/>
  <c r="E181" i="3"/>
  <c r="E190" i="3"/>
  <c r="F190" i="3"/>
  <c r="E210" i="3"/>
  <c r="F210" i="3"/>
  <c r="E213" i="3"/>
  <c r="F213" i="3"/>
  <c r="E216" i="3"/>
  <c r="F216" i="3"/>
  <c r="E224" i="3"/>
  <c r="F224" i="3"/>
  <c r="E227" i="3"/>
  <c r="F227" i="3"/>
  <c r="E252" i="3"/>
  <c r="F252" i="3"/>
  <c r="E260" i="3"/>
  <c r="F260" i="3"/>
  <c r="E263" i="3"/>
  <c r="F263" i="3"/>
  <c r="E266" i="3"/>
  <c r="F266" i="3"/>
  <c r="E546" i="3"/>
  <c r="F546" i="3"/>
  <c r="V84" i="3"/>
  <c r="V80" i="3"/>
  <c r="W519" i="3"/>
  <c r="F732" i="3" l="1"/>
  <c r="Z560" i="3"/>
  <c r="Z733" i="3" s="1"/>
  <c r="G165" i="3"/>
  <c r="G732" i="3"/>
  <c r="F165" i="3"/>
  <c r="E560" i="3"/>
  <c r="AA560" i="3"/>
  <c r="AA733" i="3" s="1"/>
  <c r="G560" i="3"/>
  <c r="E165" i="3"/>
  <c r="E732" i="3"/>
  <c r="F560" i="3"/>
  <c r="F733" i="3" s="1"/>
  <c r="AB560" i="3"/>
  <c r="AB733" i="3" s="1"/>
  <c r="W542" i="3"/>
  <c r="V716" i="3"/>
  <c r="AC716" i="3"/>
  <c r="W589" i="3"/>
  <c r="W590" i="3" s="1"/>
  <c r="W700" i="3"/>
  <c r="V700" i="3" s="1"/>
  <c r="W701" i="3"/>
  <c r="V701" i="3" s="1"/>
  <c r="W714" i="3"/>
  <c r="V714" i="3" s="1"/>
  <c r="W652" i="3"/>
  <c r="V652" i="3" s="1"/>
  <c r="W656" i="3"/>
  <c r="AC656" i="3" s="1"/>
  <c r="W664" i="3"/>
  <c r="V664" i="3" s="1"/>
  <c r="W676" i="3"/>
  <c r="V676" i="3" s="1"/>
  <c r="AC477" i="3"/>
  <c r="V255" i="3"/>
  <c r="AC374" i="3"/>
  <c r="AC465" i="3"/>
  <c r="AC441" i="3"/>
  <c r="V462" i="3"/>
  <c r="AC326" i="3"/>
  <c r="AC282" i="3"/>
  <c r="W621" i="3"/>
  <c r="V621" i="3" s="1"/>
  <c r="V353" i="3"/>
  <c r="AC333" i="3"/>
  <c r="V63" i="3"/>
  <c r="AC373" i="3"/>
  <c r="V226" i="3"/>
  <c r="AC397" i="3"/>
  <c r="AC157" i="3"/>
  <c r="AC526" i="3"/>
  <c r="V38" i="3"/>
  <c r="AC42" i="3"/>
  <c r="V522" i="3"/>
  <c r="AC149" i="3"/>
  <c r="AC329" i="3"/>
  <c r="AC337" i="3"/>
  <c r="AC538" i="3"/>
  <c r="AC385" i="3"/>
  <c r="V357" i="3"/>
  <c r="AC381" i="3"/>
  <c r="V443" i="3"/>
  <c r="AC288" i="3"/>
  <c r="V398" i="3"/>
  <c r="V205" i="3"/>
  <c r="AC400" i="3"/>
  <c r="V259" i="3"/>
  <c r="V545" i="3"/>
  <c r="V68" i="3"/>
  <c r="V332" i="3"/>
  <c r="AC439" i="3"/>
  <c r="V521" i="3"/>
  <c r="AC424" i="3"/>
  <c r="V129" i="3"/>
  <c r="AC360" i="3"/>
  <c r="V316" i="3"/>
  <c r="W677" i="3"/>
  <c r="V677" i="3" s="1"/>
  <c r="V417" i="3"/>
  <c r="AC314" i="3"/>
  <c r="V321" i="3"/>
  <c r="V285" i="3"/>
  <c r="AC464" i="3"/>
  <c r="AC116" i="3"/>
  <c r="V112" i="3"/>
  <c r="V304" i="3"/>
  <c r="AC401" i="3"/>
  <c r="AC447" i="3"/>
  <c r="AC65" i="3"/>
  <c r="V345" i="3"/>
  <c r="W630" i="3"/>
  <c r="AC630" i="3" s="1"/>
  <c r="W638" i="3"/>
  <c r="AC638" i="3" s="1"/>
  <c r="W648" i="3"/>
  <c r="V648" i="3" s="1"/>
  <c r="W675" i="3"/>
  <c r="AC675" i="3" s="1"/>
  <c r="AC136" i="3"/>
  <c r="V132" i="3"/>
  <c r="AC124" i="3"/>
  <c r="AC295" i="3"/>
  <c r="V460" i="3"/>
  <c r="V135" i="3"/>
  <c r="V506" i="3"/>
  <c r="W673" i="3"/>
  <c r="AC673" i="3" s="1"/>
  <c r="V73" i="3"/>
  <c r="AC139" i="3"/>
  <c r="V470" i="3"/>
  <c r="V494" i="3"/>
  <c r="AC200" i="3"/>
  <c r="AC448" i="3"/>
  <c r="AC498" i="3"/>
  <c r="W636" i="3"/>
  <c r="AC636" i="3" s="1"/>
  <c r="W647" i="3"/>
  <c r="AC647" i="3" s="1"/>
  <c r="W657" i="3"/>
  <c r="V657" i="3" s="1"/>
  <c r="W679" i="3"/>
  <c r="AC679" i="3" s="1"/>
  <c r="AC31" i="3"/>
  <c r="AC531" i="3"/>
  <c r="W595" i="3"/>
  <c r="V553" i="3"/>
  <c r="AC486" i="3"/>
  <c r="V539" i="3"/>
  <c r="V16" i="3"/>
  <c r="V250" i="3"/>
  <c r="W698" i="3"/>
  <c r="AC698" i="3" s="1"/>
  <c r="V281" i="3"/>
  <c r="AC212" i="3"/>
  <c r="AC213" i="3" s="1"/>
  <c r="AC483" i="3"/>
  <c r="AC122" i="3"/>
  <c r="V475" i="3"/>
  <c r="V487" i="3"/>
  <c r="V503" i="3"/>
  <c r="AC491" i="3"/>
  <c r="W567" i="3"/>
  <c r="V567" i="3" s="1"/>
  <c r="W581" i="3"/>
  <c r="V581" i="3" s="1"/>
  <c r="AC74" i="3"/>
  <c r="V375" i="3"/>
  <c r="V204" i="3"/>
  <c r="V212" i="3"/>
  <c r="AC114" i="3"/>
  <c r="W227" i="3"/>
  <c r="AC227" i="3" s="1"/>
  <c r="AC454" i="3"/>
  <c r="V419" i="3"/>
  <c r="V415" i="3"/>
  <c r="V162" i="3"/>
  <c r="AC184" i="3"/>
  <c r="AC293" i="3"/>
  <c r="AC467" i="3"/>
  <c r="AC425" i="3"/>
  <c r="AC532" i="3"/>
  <c r="V532" i="3"/>
  <c r="AC34" i="3"/>
  <c r="AC235" i="3"/>
  <c r="AC290" i="3"/>
  <c r="W623" i="3"/>
  <c r="AC623" i="3" s="1"/>
  <c r="W635" i="3"/>
  <c r="V635" i="3" s="1"/>
  <c r="W643" i="3"/>
  <c r="V643" i="3" s="1"/>
  <c r="W651" i="3"/>
  <c r="V651" i="3" s="1"/>
  <c r="W655" i="3"/>
  <c r="AC655" i="3" s="1"/>
  <c r="W704" i="3"/>
  <c r="V704" i="3" s="1"/>
  <c r="W713" i="3"/>
  <c r="W546" i="3"/>
  <c r="AC546" i="3" s="1"/>
  <c r="W729" i="3"/>
  <c r="AC729" i="3" s="1"/>
  <c r="W582" i="3"/>
  <c r="AC582" i="3" s="1"/>
  <c r="AC275" i="3"/>
  <c r="V368" i="3"/>
  <c r="V336" i="3"/>
  <c r="V271" i="3"/>
  <c r="AC305" i="3"/>
  <c r="AC364" i="3"/>
  <c r="V476" i="3"/>
  <c r="AC556" i="3"/>
  <c r="AC500" i="3"/>
  <c r="V426" i="3"/>
  <c r="AC451" i="3"/>
  <c r="W69" i="3"/>
  <c r="AC69" i="3" s="1"/>
  <c r="AC143" i="3"/>
  <c r="AC186" i="3"/>
  <c r="V480" i="3"/>
  <c r="AC142" i="3"/>
  <c r="V127" i="3"/>
  <c r="V392" i="3"/>
  <c r="V120" i="3"/>
  <c r="AC484" i="3"/>
  <c r="W707" i="3"/>
  <c r="V707" i="3" s="1"/>
  <c r="AC399" i="3"/>
  <c r="V299" i="3"/>
  <c r="V159" i="3"/>
  <c r="AC432" i="3"/>
  <c r="V303" i="3"/>
  <c r="AC507" i="3"/>
  <c r="V20" i="3"/>
  <c r="AC55" i="3"/>
  <c r="AC371" i="3"/>
  <c r="W667" i="3"/>
  <c r="W688" i="3"/>
  <c r="V688" i="3" s="1"/>
  <c r="W728" i="3"/>
  <c r="V728" i="3" s="1"/>
  <c r="W577" i="3"/>
  <c r="AC577" i="3" s="1"/>
  <c r="W672" i="3"/>
  <c r="V672" i="3" s="1"/>
  <c r="V308" i="3"/>
  <c r="V311" i="3"/>
  <c r="AC421" i="3"/>
  <c r="AC284" i="3"/>
  <c r="AC277" i="3"/>
  <c r="AC168" i="3"/>
  <c r="AC383" i="3"/>
  <c r="V489" i="3"/>
  <c r="V367" i="3"/>
  <c r="W642" i="3"/>
  <c r="AC642" i="3" s="1"/>
  <c r="W662" i="3"/>
  <c r="V662" i="3" s="1"/>
  <c r="W666" i="3"/>
  <c r="AC666" i="3" s="1"/>
  <c r="W699" i="3"/>
  <c r="AC699" i="3" s="1"/>
  <c r="W703" i="3"/>
  <c r="AC703" i="3" s="1"/>
  <c r="AC254" i="3"/>
  <c r="V254" i="3"/>
  <c r="V193" i="3"/>
  <c r="AC123" i="3"/>
  <c r="AC144" i="3"/>
  <c r="V176" i="3"/>
  <c r="V312" i="3"/>
  <c r="V416" i="3"/>
  <c r="V274" i="3"/>
  <c r="AC117" i="3"/>
  <c r="AC348" i="3"/>
  <c r="AC158" i="3"/>
  <c r="V378" i="3"/>
  <c r="V537" i="3"/>
  <c r="AC402" i="3"/>
  <c r="AC134" i="3"/>
  <c r="AC394" i="3"/>
  <c r="V497" i="3"/>
  <c r="W194" i="3"/>
  <c r="AC194" i="3" s="1"/>
  <c r="W169" i="3"/>
  <c r="AC262" i="3"/>
  <c r="V39" i="3"/>
  <c r="AC490" i="3"/>
  <c r="V412" i="3"/>
  <c r="AC527" i="3"/>
  <c r="V408" i="3"/>
  <c r="V436" i="3"/>
  <c r="W689" i="3"/>
  <c r="W693" i="3"/>
  <c r="W626" i="3"/>
  <c r="AC626" i="3" s="1"/>
  <c r="W629" i="3"/>
  <c r="AC629" i="3" s="1"/>
  <c r="W653" i="3"/>
  <c r="AC653" i="3" s="1"/>
  <c r="W669" i="3"/>
  <c r="V669" i="3" s="1"/>
  <c r="W686" i="3"/>
  <c r="W690" i="3"/>
  <c r="AC690" i="3" s="1"/>
  <c r="W706" i="3"/>
  <c r="AC706" i="3" s="1"/>
  <c r="W599" i="3"/>
  <c r="W586" i="3"/>
  <c r="AC586" i="3" s="1"/>
  <c r="W678" i="3"/>
  <c r="AC678" i="3" s="1"/>
  <c r="W571" i="3"/>
  <c r="AC309" i="3"/>
  <c r="AC77" i="3"/>
  <c r="AC306" i="3"/>
  <c r="V382" i="3"/>
  <c r="V410" i="3"/>
  <c r="V296" i="3"/>
  <c r="V153" i="3"/>
  <c r="AC523" i="3"/>
  <c r="AC140" i="3"/>
  <c r="AC530" i="3"/>
  <c r="V340" i="3"/>
  <c r="W658" i="3"/>
  <c r="V50" i="3"/>
  <c r="V535" i="3"/>
  <c r="W263" i="3"/>
  <c r="AC263" i="3" s="1"/>
  <c r="W78" i="3"/>
  <c r="AC78" i="3" s="1"/>
  <c r="V363" i="3"/>
  <c r="W56" i="3"/>
  <c r="V406" i="3"/>
  <c r="V444" i="3"/>
  <c r="V414" i="3"/>
  <c r="AC463" i="3"/>
  <c r="AC525" i="3"/>
  <c r="V452" i="3"/>
  <c r="AC292" i="3"/>
  <c r="AC388" i="3"/>
  <c r="V533" i="3"/>
  <c r="V45" i="3"/>
  <c r="V440" i="3"/>
  <c r="AC62" i="3"/>
  <c r="W625" i="3"/>
  <c r="W628" i="3"/>
  <c r="AC628" i="3" s="1"/>
  <c r="W631" i="3"/>
  <c r="AC631" i="3" s="1"/>
  <c r="W639" i="3"/>
  <c r="W646" i="3"/>
  <c r="AC646" i="3" s="1"/>
  <c r="W649" i="3"/>
  <c r="W691" i="3"/>
  <c r="V691" i="3" s="1"/>
  <c r="W695" i="3"/>
  <c r="W727" i="3"/>
  <c r="W59" i="3"/>
  <c r="AC59" i="3" s="1"/>
  <c r="AC58" i="3"/>
  <c r="V58" i="3"/>
  <c r="W210" i="3"/>
  <c r="V209" i="3"/>
  <c r="AC209" i="3"/>
  <c r="AC210" i="3" s="1"/>
  <c r="AC459" i="3"/>
  <c r="V459" i="3"/>
  <c r="AC548" i="3"/>
  <c r="W554" i="3"/>
  <c r="AC35" i="3"/>
  <c r="V35" i="3"/>
  <c r="AC544" i="3"/>
  <c r="V544" i="3"/>
  <c r="W36" i="3"/>
  <c r="AC36" i="3" s="1"/>
  <c r="W21" i="3"/>
  <c r="AC21" i="3" s="1"/>
  <c r="AC376" i="3"/>
  <c r="V354" i="3"/>
  <c r="AC354" i="3"/>
  <c r="V384" i="3"/>
  <c r="AC384" i="3"/>
  <c r="AC428" i="3"/>
  <c r="V428" i="3"/>
  <c r="AC524" i="3"/>
  <c r="V524" i="3"/>
  <c r="AC40" i="3"/>
  <c r="V40" i="3"/>
  <c r="AC46" i="3"/>
  <c r="V46" i="3"/>
  <c r="AC269" i="3"/>
  <c r="W43" i="3"/>
  <c r="AC43" i="3" s="1"/>
  <c r="V126" i="3"/>
  <c r="V27" i="3"/>
  <c r="W559" i="3"/>
  <c r="AC461" i="3"/>
  <c r="AC335" i="3"/>
  <c r="V335" i="3"/>
  <c r="V362" i="3"/>
  <c r="AC362" i="3"/>
  <c r="AC389" i="3"/>
  <c r="V389" i="3"/>
  <c r="AC437" i="3"/>
  <c r="V437" i="3"/>
  <c r="AC485" i="3"/>
  <c r="V485" i="3"/>
  <c r="AC496" i="3"/>
  <c r="V496" i="3"/>
  <c r="V30" i="3"/>
  <c r="AC30" i="3"/>
  <c r="AC41" i="3"/>
  <c r="V41" i="3"/>
  <c r="V61" i="3"/>
  <c r="AC61" i="3"/>
  <c r="V241" i="3"/>
  <c r="V163" i="3"/>
  <c r="V130" i="3"/>
  <c r="AC291" i="3"/>
  <c r="V54" i="3"/>
  <c r="V56" i="3" s="1"/>
  <c r="V488" i="3"/>
  <c r="AC551" i="3"/>
  <c r="V327" i="3"/>
  <c r="W48" i="3"/>
  <c r="AC48" i="3" s="1"/>
  <c r="AC552" i="3"/>
  <c r="V501" i="3"/>
  <c r="AC351" i="3"/>
  <c r="W32" i="3"/>
  <c r="AC32" i="3" s="1"/>
  <c r="AC53" i="3"/>
  <c r="AC471" i="3"/>
  <c r="AC342" i="3"/>
  <c r="AC450" i="3"/>
  <c r="AC549" i="3"/>
  <c r="V146" i="3"/>
  <c r="AC146" i="3"/>
  <c r="V221" i="3"/>
  <c r="AC221" i="3"/>
  <c r="V324" i="3"/>
  <c r="AC324" i="3"/>
  <c r="V386" i="3"/>
  <c r="AC386" i="3"/>
  <c r="V418" i="3"/>
  <c r="AC418" i="3"/>
  <c r="AC430" i="3"/>
  <c r="V430" i="3"/>
  <c r="AC438" i="3"/>
  <c r="V438" i="3"/>
  <c r="V469" i="3"/>
  <c r="AC469" i="3"/>
  <c r="AC472" i="3"/>
  <c r="V472" i="3"/>
  <c r="AC536" i="3"/>
  <c r="V536" i="3"/>
  <c r="V540" i="3"/>
  <c r="AC540" i="3"/>
  <c r="W603" i="3"/>
  <c r="AC603" i="3" s="1"/>
  <c r="W632" i="3"/>
  <c r="AC632" i="3" s="1"/>
  <c r="W634" i="3"/>
  <c r="W645" i="3"/>
  <c r="AC541" i="3"/>
  <c r="V541" i="3"/>
  <c r="V346" i="3"/>
  <c r="AC141" i="3"/>
  <c r="V141" i="3"/>
  <c r="AC192" i="3"/>
  <c r="V192" i="3"/>
  <c r="V219" i="3"/>
  <c r="AC219" i="3"/>
  <c r="V272" i="3"/>
  <c r="AC272" i="3"/>
  <c r="AC287" i="3"/>
  <c r="V287" i="3"/>
  <c r="V310" i="3"/>
  <c r="AC310" i="3"/>
  <c r="AC334" i="3"/>
  <c r="V334" i="3"/>
  <c r="V174" i="3"/>
  <c r="AC174" i="3"/>
  <c r="V317" i="3"/>
  <c r="AC317" i="3"/>
  <c r="V331" i="3"/>
  <c r="AC331" i="3"/>
  <c r="V366" i="3"/>
  <c r="AC366" i="3"/>
  <c r="AC433" i="3"/>
  <c r="V433" i="3"/>
  <c r="AC468" i="3"/>
  <c r="V468" i="3"/>
  <c r="AC478" i="3"/>
  <c r="V478" i="3"/>
  <c r="W715" i="3"/>
  <c r="V429" i="3"/>
  <c r="W164" i="3"/>
  <c r="AC237" i="3"/>
  <c r="AC355" i="3"/>
  <c r="W260" i="3"/>
  <c r="AC260" i="3" s="1"/>
  <c r="V238" i="3"/>
  <c r="V499" i="3"/>
  <c r="AC372" i="3"/>
  <c r="V339" i="3"/>
  <c r="V320" i="3"/>
  <c r="V396" i="3"/>
  <c r="V445" i="3"/>
  <c r="V283" i="3"/>
  <c r="AC558" i="3"/>
  <c r="V199" i="3"/>
  <c r="AC528" i="3"/>
  <c r="AC330" i="3"/>
  <c r="V361" i="3"/>
  <c r="V222" i="3"/>
  <c r="AC222" i="3"/>
  <c r="AC307" i="3"/>
  <c r="V307" i="3"/>
  <c r="AC411" i="3"/>
  <c r="V411" i="3"/>
  <c r="AC458" i="3"/>
  <c r="V458" i="3"/>
  <c r="W24" i="3"/>
  <c r="AC24" i="3" s="1"/>
  <c r="V23" i="3"/>
  <c r="W650" i="3"/>
  <c r="W654" i="3"/>
  <c r="W583" i="3"/>
  <c r="V583" i="3" s="1"/>
  <c r="W659" i="3"/>
  <c r="V659" i="3" s="1"/>
  <c r="W565" i="3"/>
  <c r="W622" i="3"/>
  <c r="W633" i="3"/>
  <c r="V633" i="3" s="1"/>
  <c r="W641" i="3"/>
  <c r="AC641" i="3" s="1"/>
  <c r="W644" i="3"/>
  <c r="AC644" i="3" s="1"/>
  <c r="W670" i="3"/>
  <c r="V670" i="3" s="1"/>
  <c r="W674" i="3"/>
  <c r="W687" i="3"/>
  <c r="V687" i="3" s="1"/>
  <c r="W708" i="3"/>
  <c r="V708" i="3" s="1"/>
  <c r="W620" i="3"/>
  <c r="V620" i="3" s="1"/>
  <c r="AC251" i="3"/>
  <c r="V251" i="3"/>
  <c r="V249" i="3"/>
  <c r="AC249" i="3"/>
  <c r="W252" i="3"/>
  <c r="AC252" i="3" s="1"/>
  <c r="V273" i="3"/>
  <c r="AC273" i="3"/>
  <c r="AC119" i="3"/>
  <c r="V119" i="3"/>
  <c r="V220" i="3"/>
  <c r="AC220" i="3"/>
  <c r="AC239" i="3"/>
  <c r="V223" i="3"/>
  <c r="V390" i="3"/>
  <c r="V256" i="3"/>
  <c r="V359" i="3"/>
  <c r="AC236" i="3"/>
  <c r="V347" i="3"/>
  <c r="AC347" i="3"/>
  <c r="V377" i="3"/>
  <c r="AC377" i="3"/>
  <c r="AC380" i="3"/>
  <c r="V380" i="3"/>
  <c r="W627" i="3"/>
  <c r="W692" i="3"/>
  <c r="V179" i="3"/>
  <c r="AC179" i="3"/>
  <c r="AC181" i="3" s="1"/>
  <c r="AC215" i="3"/>
  <c r="AC216" i="3" s="1"/>
  <c r="V215" i="3"/>
  <c r="V352" i="3"/>
  <c r="AC352" i="3"/>
  <c r="V242" i="3"/>
  <c r="AC343" i="3"/>
  <c r="AC71" i="3"/>
  <c r="V189" i="3"/>
  <c r="AC318" i="3"/>
  <c r="V111" i="3"/>
  <c r="AC302" i="3"/>
  <c r="AC420" i="3"/>
  <c r="W257" i="3"/>
  <c r="AC257" i="3" s="1"/>
  <c r="AC189" i="3"/>
  <c r="V456" i="3"/>
  <c r="AC276" i="3"/>
  <c r="V150" i="3"/>
  <c r="AC466" i="3"/>
  <c r="V147" i="3"/>
  <c r="AC393" i="3"/>
  <c r="V145" i="3"/>
  <c r="V315" i="3"/>
  <c r="AC298" i="3"/>
  <c r="AC325" i="3"/>
  <c r="W568" i="3"/>
  <c r="AC449" i="3"/>
  <c r="V449" i="3"/>
  <c r="V550" i="3"/>
  <c r="AC550" i="3"/>
  <c r="AC349" i="3"/>
  <c r="V502" i="3"/>
  <c r="AC297" i="3"/>
  <c r="V297" i="3"/>
  <c r="AC301" i="3"/>
  <c r="V301" i="3"/>
  <c r="AC323" i="3"/>
  <c r="V323" i="3"/>
  <c r="V358" i="3"/>
  <c r="AC358" i="3"/>
  <c r="V369" i="3"/>
  <c r="AC369" i="3"/>
  <c r="V422" i="3"/>
  <c r="AC422" i="3"/>
  <c r="V520" i="3"/>
  <c r="AC520" i="3"/>
  <c r="W671" i="3"/>
  <c r="V671" i="3" s="1"/>
  <c r="W696" i="3"/>
  <c r="W244" i="3"/>
  <c r="AC244" i="3" s="1"/>
  <c r="W661" i="3"/>
  <c r="AC661" i="3" s="1"/>
  <c r="W694" i="3"/>
  <c r="W624" i="3"/>
  <c r="Y165" i="3"/>
  <c r="V446" i="3"/>
  <c r="AC446" i="3"/>
  <c r="AC481" i="3"/>
  <c r="V481" i="3"/>
  <c r="V232" i="3"/>
  <c r="AC128" i="3"/>
  <c r="V64" i="3"/>
  <c r="AC206" i="3"/>
  <c r="AC207" i="3" s="1"/>
  <c r="V206" i="3"/>
  <c r="AC370" i="3"/>
  <c r="V370" i="3"/>
  <c r="V457" i="3"/>
  <c r="AC457" i="3"/>
  <c r="W233" i="3"/>
  <c r="AC233" i="3" s="1"/>
  <c r="V492" i="3"/>
  <c r="V453" i="3"/>
  <c r="AC319" i="3"/>
  <c r="AC482" i="3"/>
  <c r="AC474" i="3"/>
  <c r="V407" i="3"/>
  <c r="AC391" i="3"/>
  <c r="V557" i="3"/>
  <c r="V427" i="3"/>
  <c r="V455" i="3"/>
  <c r="V423" i="3"/>
  <c r="AC154" i="3"/>
  <c r="W155" i="3"/>
  <c r="AC155" i="3" s="1"/>
  <c r="AC265" i="3"/>
  <c r="W266" i="3"/>
  <c r="AC266" i="3" s="1"/>
  <c r="AC493" i="3"/>
  <c r="V493" i="3"/>
  <c r="V495" i="3"/>
  <c r="V529" i="3"/>
  <c r="AC434" i="3"/>
  <c r="V434" i="3"/>
  <c r="V505" i="3"/>
  <c r="AC505" i="3"/>
  <c r="V47" i="3"/>
  <c r="AC47" i="3"/>
  <c r="V118" i="3"/>
  <c r="V278" i="3"/>
  <c r="AC278" i="3"/>
  <c r="V313" i="3"/>
  <c r="AC313" i="3"/>
  <c r="V479" i="3"/>
  <c r="AC479" i="3"/>
  <c r="W28" i="3"/>
  <c r="AC28" i="3" s="1"/>
  <c r="V26" i="3"/>
  <c r="AC137" i="3"/>
  <c r="V183" i="3"/>
  <c r="V113" i="3"/>
  <c r="W151" i="3"/>
  <c r="AC322" i="3"/>
  <c r="AC26" i="3"/>
  <c r="AC413" i="3"/>
  <c r="W66" i="3"/>
  <c r="AC534" i="3"/>
  <c r="AC115" i="3"/>
  <c r="V356" i="3"/>
  <c r="W51" i="3"/>
  <c r="AC51" i="3" s="1"/>
  <c r="V442" i="3"/>
  <c r="AC338" i="3"/>
  <c r="V431" i="3"/>
  <c r="AC328" i="3"/>
  <c r="V403" i="3"/>
  <c r="V435" i="3"/>
  <c r="V294" i="3"/>
  <c r="AC294" i="3"/>
  <c r="V341" i="3"/>
  <c r="AC341" i="3"/>
  <c r="AC387" i="3"/>
  <c r="AC395" i="3"/>
  <c r="V395" i="3"/>
  <c r="AC409" i="3"/>
  <c r="V409" i="3"/>
  <c r="AC17" i="3"/>
  <c r="AC18" i="3" s="1"/>
  <c r="W18" i="3"/>
  <c r="V17" i="3"/>
  <c r="W578" i="3"/>
  <c r="W702" i="3"/>
  <c r="W606" i="3"/>
  <c r="W607" i="3" s="1"/>
  <c r="AC607" i="3" s="1"/>
  <c r="W665" i="3"/>
  <c r="AC665" i="3" s="1"/>
  <c r="W600" i="3"/>
  <c r="AC722" i="3"/>
  <c r="AC725" i="3" s="1"/>
  <c r="V286" i="3"/>
  <c r="AC286" i="3"/>
  <c r="V203" i="3"/>
  <c r="V138" i="3"/>
  <c r="AC72" i="3"/>
  <c r="W177" i="3"/>
  <c r="AC133" i="3"/>
  <c r="W207" i="3"/>
  <c r="AC185" i="3"/>
  <c r="V300" i="3"/>
  <c r="AC197" i="3"/>
  <c r="V197" i="3"/>
  <c r="V344" i="3"/>
  <c r="AC344" i="3"/>
  <c r="V350" i="3"/>
  <c r="AC350" i="3"/>
  <c r="AC365" i="3"/>
  <c r="V365" i="3"/>
  <c r="AC379" i="3"/>
  <c r="V379" i="3"/>
  <c r="V473" i="3"/>
  <c r="AC473" i="3"/>
  <c r="AC270" i="3"/>
  <c r="V270" i="3"/>
  <c r="W187" i="3"/>
  <c r="AC187" i="3" s="1"/>
  <c r="V196" i="3"/>
  <c r="W516" i="3"/>
  <c r="V121" i="3"/>
  <c r="V131" i="3"/>
  <c r="AC218" i="3"/>
  <c r="V175" i="3"/>
  <c r="AC125" i="3"/>
  <c r="V125" i="3"/>
  <c r="W181" i="3"/>
  <c r="V180" i="3"/>
  <c r="V240" i="3"/>
  <c r="AC240" i="3"/>
  <c r="AC279" i="3"/>
  <c r="V279" i="3"/>
  <c r="V280" i="3"/>
  <c r="AC280" i="3"/>
  <c r="W201" i="3"/>
  <c r="AC201" i="3" s="1"/>
  <c r="W224" i="3"/>
  <c r="AC224" i="3" s="1"/>
  <c r="W75" i="3"/>
  <c r="AC75" i="3" s="1"/>
  <c r="W160" i="3"/>
  <c r="AC246" i="3"/>
  <c r="W247" i="3"/>
  <c r="AC247" i="3" s="1"/>
  <c r="V148" i="3"/>
  <c r="AC198" i="3"/>
  <c r="V198" i="3"/>
  <c r="V289" i="3"/>
  <c r="AC289" i="3"/>
  <c r="W660" i="3"/>
  <c r="W668" i="3"/>
  <c r="W697" i="3"/>
  <c r="W705" i="3"/>
  <c r="W165" i="3" l="1"/>
  <c r="G733" i="3"/>
  <c r="AC559" i="3"/>
  <c r="W560" i="3"/>
  <c r="E733" i="3"/>
  <c r="AC169" i="3"/>
  <c r="W731" i="3"/>
  <c r="AC164" i="3"/>
  <c r="W717" i="3"/>
  <c r="V713" i="3"/>
  <c r="W684" i="3"/>
  <c r="AC686" i="3"/>
  <c r="W710" i="3"/>
  <c r="V727" i="3"/>
  <c r="W597" i="3"/>
  <c r="AC597" i="3" s="1"/>
  <c r="AC700" i="3"/>
  <c r="AC701" i="3"/>
  <c r="AC714" i="3"/>
  <c r="AC664" i="3"/>
  <c r="AC652" i="3"/>
  <c r="V577" i="3"/>
  <c r="V656" i="3"/>
  <c r="AC621" i="3"/>
  <c r="AC676" i="3"/>
  <c r="V647" i="3"/>
  <c r="V655" i="3"/>
  <c r="V623" i="3"/>
  <c r="V690" i="3"/>
  <c r="AC571" i="3"/>
  <c r="AC572" i="3" s="1"/>
  <c r="W572" i="3"/>
  <c r="AC662" i="3"/>
  <c r="AC160" i="3"/>
  <c r="V630" i="3"/>
  <c r="AC620" i="3"/>
  <c r="AC691" i="3"/>
  <c r="V628" i="3"/>
  <c r="AC648" i="3"/>
  <c r="W601" i="3"/>
  <c r="V673" i="3"/>
  <c r="V675" i="3"/>
  <c r="V638" i="3"/>
  <c r="V595" i="3"/>
  <c r="AC595" i="3"/>
  <c r="AC581" i="3"/>
  <c r="V18" i="3"/>
  <c r="V165" i="3" s="1"/>
  <c r="AC687" i="3"/>
  <c r="V686" i="3"/>
  <c r="AC677" i="3"/>
  <c r="AC657" i="3"/>
  <c r="AC567" i="3"/>
  <c r="AC704" i="3"/>
  <c r="AC643" i="3"/>
  <c r="AC707" i="3"/>
  <c r="AC688" i="3"/>
  <c r="AC713" i="3"/>
  <c r="V636" i="3"/>
  <c r="V698" i="3"/>
  <c r="V666" i="3"/>
  <c r="AC651" i="3"/>
  <c r="AC727" i="3"/>
  <c r="V631" i="3"/>
  <c r="V646" i="3"/>
  <c r="AC635" i="3"/>
  <c r="V703" i="3"/>
  <c r="V644" i="3"/>
  <c r="AC669" i="3"/>
  <c r="AC659" i="3"/>
  <c r="AC672" i="3"/>
  <c r="W584" i="3"/>
  <c r="AC584" i="3" s="1"/>
  <c r="AC56" i="3"/>
  <c r="AC554" i="3"/>
  <c r="V706" i="3"/>
  <c r="V653" i="3"/>
  <c r="V642" i="3"/>
  <c r="AC667" i="3"/>
  <c r="V667" i="3"/>
  <c r="AC728" i="3"/>
  <c r="V699" i="3"/>
  <c r="AC66" i="3"/>
  <c r="AC670" i="3"/>
  <c r="V639" i="3"/>
  <c r="AC639" i="3"/>
  <c r="AC708" i="3"/>
  <c r="AC542" i="3"/>
  <c r="V632" i="3"/>
  <c r="V626" i="3"/>
  <c r="V629" i="3"/>
  <c r="AC649" i="3"/>
  <c r="V649" i="3"/>
  <c r="V695" i="3"/>
  <c r="AC695" i="3"/>
  <c r="V625" i="3"/>
  <c r="AC625" i="3"/>
  <c r="AC658" i="3"/>
  <c r="V658" i="3"/>
  <c r="AC689" i="3"/>
  <c r="V689" i="3"/>
  <c r="AC600" i="3"/>
  <c r="V599" i="3"/>
  <c r="AC599" i="3"/>
  <c r="AC693" i="3"/>
  <c r="V693" i="3"/>
  <c r="AC645" i="3"/>
  <c r="V645" i="3"/>
  <c r="AC674" i="3"/>
  <c r="V674" i="3"/>
  <c r="V665" i="3"/>
  <c r="AC633" i="3"/>
  <c r="AC564" i="3"/>
  <c r="AC565" i="3" s="1"/>
  <c r="AC650" i="3"/>
  <c r="V650" i="3"/>
  <c r="V641" i="3"/>
  <c r="AC583" i="3"/>
  <c r="AC654" i="3"/>
  <c r="V654" i="3"/>
  <c r="AC634" i="3"/>
  <c r="V634" i="3"/>
  <c r="AC622" i="3"/>
  <c r="V622" i="3"/>
  <c r="AC715" i="3"/>
  <c r="V715" i="3"/>
  <c r="V603" i="3"/>
  <c r="W604" i="3"/>
  <c r="AC604" i="3" s="1"/>
  <c r="AC568" i="3"/>
  <c r="V568" i="3"/>
  <c r="V692" i="3"/>
  <c r="AC692" i="3"/>
  <c r="AC624" i="3"/>
  <c r="V624" i="3"/>
  <c r="AC627" i="3"/>
  <c r="V627" i="3"/>
  <c r="V661" i="3"/>
  <c r="AC671" i="3"/>
  <c r="AC589" i="3"/>
  <c r="AC590" i="3" s="1"/>
  <c r="AC151" i="3"/>
  <c r="W610" i="3"/>
  <c r="AC610" i="3" s="1"/>
  <c r="V694" i="3"/>
  <c r="AC694" i="3"/>
  <c r="V696" i="3"/>
  <c r="AC696" i="3"/>
  <c r="W587" i="3"/>
  <c r="AC587" i="3" s="1"/>
  <c r="AC702" i="3"/>
  <c r="V702" i="3"/>
  <c r="W569" i="3"/>
  <c r="V578" i="3"/>
  <c r="W579" i="3"/>
  <c r="AC579" i="3" s="1"/>
  <c r="AC578" i="3"/>
  <c r="V660" i="3"/>
  <c r="AC660" i="3"/>
  <c r="V668" i="3"/>
  <c r="AC668" i="3"/>
  <c r="AC177" i="3"/>
  <c r="AC705" i="3"/>
  <c r="V705" i="3"/>
  <c r="AC697" i="3"/>
  <c r="V697" i="3"/>
  <c r="AC516" i="3"/>
  <c r="AC165" i="3" l="1"/>
  <c r="W732" i="3"/>
  <c r="W733" i="3" s="1"/>
  <c r="AC560" i="3"/>
  <c r="AC717" i="3"/>
  <c r="AC684" i="3"/>
  <c r="AC710" i="3"/>
  <c r="AC731" i="3"/>
  <c r="AC569" i="3"/>
  <c r="AC601" i="3"/>
  <c r="V732" i="3"/>
  <c r="AC732" i="3" l="1"/>
  <c r="AC733" i="3" s="1"/>
</calcChain>
</file>

<file path=xl/comments1.xml><?xml version="1.0" encoding="utf-8"?>
<comments xmlns="http://schemas.openxmlformats.org/spreadsheetml/2006/main">
  <authors>
    <author>user</author>
  </authors>
  <commentList>
    <comment ref="B13" authorId="0" shapeId="0">
      <text>
        <r>
          <rPr>
            <sz val="12"/>
            <color indexed="81"/>
            <rFont val="Tahoma"/>
            <family val="2"/>
            <charset val="204"/>
          </rPr>
          <t>user:</t>
        </r>
        <r>
          <rPr>
            <sz val="14"/>
            <color indexed="81"/>
            <rFont val="Tahoma"/>
            <family val="2"/>
            <charset val="204"/>
          </rPr>
          <t>Автоматическая нумерация строк. 
После внесения изменений протянуть формулу с начала года до конца и скопировать  в столбец C как значения</t>
        </r>
      </text>
    </comment>
    <comment ref="C564" authorId="0" shapeId="0">
      <text>
        <r>
          <rPr>
            <sz val="14"/>
            <color indexed="81"/>
            <rFont val="Tahoma"/>
            <family val="2"/>
            <charset val="204"/>
          </rPr>
          <t xml:space="preserve">ред. 25072018
Перенос домов с этапа 2017г. на этап 2016г. </t>
        </r>
      </text>
    </comment>
    <comment ref="C617" authorId="0" shapeId="0">
      <text>
        <r>
          <rPr>
            <b/>
            <sz val="11"/>
            <color indexed="81"/>
            <rFont val="Tahoma"/>
            <family val="2"/>
            <charset val="204"/>
          </rPr>
          <t>user:</t>
        </r>
        <r>
          <rPr>
            <sz val="11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81"/>
            <rFont val="Tahoma"/>
            <family val="2"/>
            <charset val="204"/>
          </rPr>
          <t>ред. 07082018
электрика, тепло-, водо-снабжение, водоотведение, подвал из 18 в 16-й</t>
        </r>
      </text>
    </comment>
    <comment ref="C61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81"/>
            <rFont val="Tahoma"/>
            <family val="2"/>
            <charset val="204"/>
          </rPr>
          <t>ред. 07082018
тепло-, водо-снабжение, водоотведение, МОП из 18 в 16-й</t>
        </r>
      </text>
    </comment>
    <comment ref="C61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81"/>
            <rFont val="Tahoma"/>
            <family val="2"/>
            <charset val="204"/>
          </rPr>
          <t>ред. 07082018
электрика, тепло-, водо-снабжение, водоотведение, подвал из 18 в 16-й</t>
        </r>
      </text>
    </comment>
    <comment ref="C644" authorId="0" shapeId="0">
      <text>
        <r>
          <rPr>
            <b/>
            <sz val="12"/>
            <color indexed="81"/>
            <rFont val="Tahoma"/>
            <family val="2"/>
            <charset val="204"/>
          </rPr>
          <t>user:</t>
        </r>
        <r>
          <rPr>
            <sz val="12"/>
            <color indexed="81"/>
            <rFont val="Tahoma"/>
            <family val="2"/>
            <charset val="204"/>
          </rPr>
          <t xml:space="preserve">
ред. 07082018
в 2016 остается электрика,  все остальные виды работ переносятся в 2018 (протокол ОСС)</t>
        </r>
      </text>
    </comment>
    <comment ref="C722" authorId="0" shapeId="0">
      <text>
        <r>
          <rPr>
            <b/>
            <sz val="11"/>
            <color indexed="81"/>
            <rFont val="Tahoma"/>
            <family val="2"/>
            <charset val="204"/>
          </rPr>
          <t>user:</t>
        </r>
        <r>
          <rPr>
            <sz val="11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81"/>
            <rFont val="Tahoma"/>
            <family val="2"/>
            <charset val="204"/>
          </rPr>
          <t>из 18-го в 16-й   отопление
в 18-ом было только оно</t>
        </r>
      </text>
    </comment>
  </commentList>
</comments>
</file>

<file path=xl/sharedStrings.xml><?xml version="1.0" encoding="utf-8"?>
<sst xmlns="http://schemas.openxmlformats.org/spreadsheetml/2006/main" count="1837" uniqueCount="741">
  <si>
    <t>Удельная стоимость услуг и (или) работ по капитальному ремонту общего имущества в МКД</t>
  </si>
  <si>
    <t>руб.</t>
  </si>
  <si>
    <t>Год постройки</t>
  </si>
  <si>
    <t>Общая площадь, кв. метров</t>
  </si>
  <si>
    <t xml:space="preserve">руб./м² </t>
  </si>
  <si>
    <t>2014 год</t>
  </si>
  <si>
    <t>2015 год</t>
  </si>
  <si>
    <t>2016 год</t>
  </si>
  <si>
    <t>Дмитриевский р-н (1)</t>
  </si>
  <si>
    <t>Железногорский р-н (2)</t>
  </si>
  <si>
    <t>Касторенский р-н (2)</t>
  </si>
  <si>
    <t>Курский р-н (5)</t>
  </si>
  <si>
    <t>Курчатовский р-н (3)</t>
  </si>
  <si>
    <t>Медвенский р-н (1)</t>
  </si>
  <si>
    <t>Пристенский р-н (1)</t>
  </si>
  <si>
    <t>Хомутовский р-н (1)</t>
  </si>
  <si>
    <t>Беловский р-н (1)</t>
  </si>
  <si>
    <t>Конышевский р-н (1)</t>
  </si>
  <si>
    <t>Кореневский р-н (2)</t>
  </si>
  <si>
    <t>Курчатовский р-н (4)</t>
  </si>
  <si>
    <t>Октябрьский р-н (1)</t>
  </si>
  <si>
    <t>Советский р-н (1)</t>
  </si>
  <si>
    <t>Солнцевский р-н (1)</t>
  </si>
  <si>
    <t>Суджанский р-н (4)</t>
  </si>
  <si>
    <t>Фатежский р-н (1)</t>
  </si>
  <si>
    <t>Черемисиновский р-н (1)</t>
  </si>
  <si>
    <t>Щигровский р-н (1)</t>
  </si>
  <si>
    <t>Льговский р-н (1)</t>
  </si>
  <si>
    <t>4 кв.2015г.</t>
  </si>
  <si>
    <t>Источник финансирования работ по капитальному ремонту</t>
  </si>
  <si>
    <t>Государственная поддержка, в том числе</t>
  </si>
  <si>
    <t>федеральный бюджет</t>
  </si>
  <si>
    <t>4кв.2015г.</t>
  </si>
  <si>
    <t>Мантуровский р-н (1)</t>
  </si>
  <si>
    <t>Золотухинский р-н (2)</t>
  </si>
  <si>
    <t>Курск г., ул. Тускарная, 7</t>
  </si>
  <si>
    <t xml:space="preserve">руб. </t>
  </si>
  <si>
    <t>руб./м2</t>
  </si>
  <si>
    <t>Срок окончания капитального ремонта</t>
  </si>
  <si>
    <t>квартал, год</t>
  </si>
  <si>
    <t>Средства собственников помещений</t>
  </si>
  <si>
    <t>4кв.2016г.</t>
  </si>
  <si>
    <t>4кв.2017г.</t>
  </si>
  <si>
    <t>Реутчанский пос., д.26</t>
  </si>
  <si>
    <t>Тёткино пос., тер. Сахзавода, д.1</t>
  </si>
  <si>
    <t>Касторное пос., ул. Будкова, д.4</t>
  </si>
  <si>
    <t>Петрин пос., д.50</t>
  </si>
  <si>
    <t>Искра пос., д.14</t>
  </si>
  <si>
    <t>Искра пос., д.15</t>
  </si>
  <si>
    <t>Искра пос., д.20</t>
  </si>
  <si>
    <t>Искра пос., д.32</t>
  </si>
  <si>
    <t>Кшенский пос., ул. Заводская, д.9</t>
  </si>
  <si>
    <t>Железногорск г., ул. Ленина, д.1</t>
  </si>
  <si>
    <t>Железногорск г., ул. Ленина, д.2</t>
  </si>
  <si>
    <t>Железногорск г., ул. Ленина, д.10</t>
  </si>
  <si>
    <t>Железногорск г., ул. Ленина, д.14</t>
  </si>
  <si>
    <t>Железногорск г., ул. Октябрьская, д.55</t>
  </si>
  <si>
    <t>Железногорск г., ул. 21 Партсъезда, д.5А</t>
  </si>
  <si>
    <t>Железногорск г., ул. 21 Партсъезда, д.20</t>
  </si>
  <si>
    <t>Железногорск г., ул. Пионерская, д.3</t>
  </si>
  <si>
    <t xml:space="preserve">Железногорск г., ул. Курская, д.1, корп.3 </t>
  </si>
  <si>
    <t>Железногорск г., ул. Курская, д.25</t>
  </si>
  <si>
    <t>Железногорск г., ул. Комарова, д.26, корп.2</t>
  </si>
  <si>
    <t>Железногорск г., ул. Комарова, д.28, корп.1</t>
  </si>
  <si>
    <t>Железногорск г., ул. Ленина, д.34,1</t>
  </si>
  <si>
    <t>Льгов г., ул. Красная, д.97</t>
  </si>
  <si>
    <t xml:space="preserve">Свердловский пос., д.18 </t>
  </si>
  <si>
    <t>Михайловка сл., Петровская площадь, д.3</t>
  </si>
  <si>
    <t>Михайловка сл., ул. Строительная, д.5</t>
  </si>
  <si>
    <t>Михайловка сл., ул. Строительная, д.3</t>
  </si>
  <si>
    <t>Свобода м., ул. Спортивная, д.11</t>
  </si>
  <si>
    <t>Золотухино пос., Южный переулок, д.12</t>
  </si>
  <si>
    <t>Касторное пос., ул. Будкова, д.16</t>
  </si>
  <si>
    <t>Касторное пос., ул. Школьная, д.3</t>
  </si>
  <si>
    <t>Касторное пос., ул. Школьная, д.6</t>
  </si>
  <si>
    <t>Конышевка пос., ул. Ленина, д.1</t>
  </si>
  <si>
    <t xml:space="preserve">Коренево пос., ул. Октябрьская, д.13 </t>
  </si>
  <si>
    <t>Коренево пос., ул. Октябрьская, д.26</t>
  </si>
  <si>
    <t>Камыши пос., д.12</t>
  </si>
  <si>
    <t>Камыши пос., д.24</t>
  </si>
  <si>
    <t>Искра пос., д.3</t>
  </si>
  <si>
    <t>Искра пос., д.27</t>
  </si>
  <si>
    <t>Селекционный пос., ул. Центральная, д.3</t>
  </si>
  <si>
    <t>Мантурово с., ул. Ленина, д.58</t>
  </si>
  <si>
    <t>Реутчанский пос., д.27</t>
  </si>
  <si>
    <t>Обоянь г., ул. Луначарского, д.48</t>
  </si>
  <si>
    <t>Обоянь г., ул. Дзержинского, д.44</t>
  </si>
  <si>
    <t>Обоянь г., ул. Луначарского, д.18</t>
  </si>
  <si>
    <t>Прямицыно пос., ул. Заводская, д.7</t>
  </si>
  <si>
    <t>Рыльск г., ул. К.Маркса, д.33</t>
  </si>
  <si>
    <t>Рыльск г., ул. К.Либкнехта, д.13</t>
  </si>
  <si>
    <t>Рыльск г., ул. К.Либкнехта, д.16</t>
  </si>
  <si>
    <t>Солнцево пос., ул. Кирова, д.1А</t>
  </si>
  <si>
    <t>Суджа г., ул. Комсомольская, д.4</t>
  </si>
  <si>
    <t>Суджа г., ул. К.Маркса, д.23А</t>
  </si>
  <si>
    <t>Суджа г., ул. К.Маркса, д.26</t>
  </si>
  <si>
    <t>Черемисиново пос., ул. Почтовая, д.80</t>
  </si>
  <si>
    <t>Вишневка пос., ул. Октябрьская, д.1</t>
  </si>
  <si>
    <t>Железногорск г., ул. Ленина, д.6А</t>
  </si>
  <si>
    <t>Железногорск г., ул. Ленина, д.7</t>
  </si>
  <si>
    <t>Железногорск г., ул. Ленина, д.8</t>
  </si>
  <si>
    <t>Железногорск г., ул. Ленина, д.9</t>
  </si>
  <si>
    <t>Железногорск г., ул. Октябрьская, д.26</t>
  </si>
  <si>
    <t>Железногорск г., ул. Октябрьская, д.28</t>
  </si>
  <si>
    <t>Железногорск г., ул. Октябрьская, д.32</t>
  </si>
  <si>
    <t>Железногорск г., ул. Октябрьская, д.38</t>
  </si>
  <si>
    <t>Железногорск г., ул. Октябрьская, д.42</t>
  </si>
  <si>
    <t>Железногорск г., ул. Октябрьская, д.57</t>
  </si>
  <si>
    <t>Щигры г., ул. Ленина, д.37</t>
  </si>
  <si>
    <t>Щигры г., ул. Чапаева, д.9</t>
  </si>
  <si>
    <t>Железногорск г., ул. Рокоссовского, д.11</t>
  </si>
  <si>
    <t>Железногорск г., ул. Ленина, д.18</t>
  </si>
  <si>
    <t>Железногорск г., ул. Димитрова, д.15</t>
  </si>
  <si>
    <t>Железногорск г., ул. Ленина, д.26</t>
  </si>
  <si>
    <t>Курчатов г., ул. Ленинградская, д.1</t>
  </si>
  <si>
    <t>Курчатов г., ул. Ленинградская, д.5</t>
  </si>
  <si>
    <t>№ п/п</t>
  </si>
  <si>
    <t>Площадь нежилых помещений                                                                                                                                                                                                                               функционального назначения, кв. метров</t>
  </si>
  <si>
    <t>Пристенский р-н (4)</t>
  </si>
  <si>
    <t>Тёткино пос., тер. Сахзавода, д.2</t>
  </si>
  <si>
    <t>Разветье с., ул. Советская, д.16</t>
  </si>
  <si>
    <t>Касторное пос., ул. Будкова, д.2</t>
  </si>
  <si>
    <t>Железногорск г., ул. 21 Партсъезда, д.15</t>
  </si>
  <si>
    <t>Железногорск г., ул. 21 Партсъезда, д.18</t>
  </si>
  <si>
    <t>Железногорск г., ул. Строительная, д.28А</t>
  </si>
  <si>
    <t>Железногорск г., ул. Строительная, д.32</t>
  </si>
  <si>
    <t>Железногорск г., ул. Строительная, д.34</t>
  </si>
  <si>
    <t>Железногорск г., ул. Строительная, д.36</t>
  </si>
  <si>
    <t>Курчатов г., пр-кт Коммунистический, д.10</t>
  </si>
  <si>
    <t>Обоянь г., ул. Ленина, д.19</t>
  </si>
  <si>
    <t>Обоянь г., ул. Ленина, д.49</t>
  </si>
  <si>
    <t>Магнитный пос., пер.Школьный, д.8</t>
  </si>
  <si>
    <t>Магнитный пос., пер.Школьный, д.6</t>
  </si>
  <si>
    <t>Камыши пос., д.26</t>
  </si>
  <si>
    <t>Обоянский р-н (3)</t>
  </si>
  <si>
    <t>Рыльский р-н (6)</t>
  </si>
  <si>
    <t>Рыльск г., пер.Луначарского, д.25</t>
  </si>
  <si>
    <t>Суджа г., Советская площадь, д.8</t>
  </si>
  <si>
    <t>Суджа г., Советская площадь, д.7</t>
  </si>
  <si>
    <t>Фатеж г., ул. К.Маркса, д.3</t>
  </si>
  <si>
    <t>Поныри пос., ул. Веселая, д.4</t>
  </si>
  <si>
    <t>Курчатов г., пр-кт Коммунистический, д.6</t>
  </si>
  <si>
    <t>Льгов г., ул. Куйбышева, д.15</t>
  </si>
  <si>
    <t>Льгов г., ул. Ленина, д. 8</t>
  </si>
  <si>
    <t>Льгов г., ул. Литейная, д.11</t>
  </si>
  <si>
    <t>Льгов г., ул. Литейная, д.13</t>
  </si>
  <si>
    <t>Льгов г., ул. Литейная, д. 17</t>
  </si>
  <si>
    <t>Щигры г., ул. Комсомольская, д.5</t>
  </si>
  <si>
    <t>Курск г., пр-кт Дружбы, д.17</t>
  </si>
  <si>
    <t>Курск г., пр-кт Энтузиастов, д.10</t>
  </si>
  <si>
    <t>Курск г., пр-кт Энтузиастов, д. 8А</t>
  </si>
  <si>
    <t>Курск г., пр-кт Дружбы, д.10</t>
  </si>
  <si>
    <t>Фатеж г., ул. Урицкого, д.53</t>
  </si>
  <si>
    <t>Фатеж г., ул. Урицкого, д.25</t>
  </si>
  <si>
    <t>Курск г., ул. Дзержинского, д.82</t>
  </si>
  <si>
    <t>Курск г., ул. Добролюбова, д.18</t>
  </si>
  <si>
    <t>Курск г., ул. 1-я Кожевенная, д.3</t>
  </si>
  <si>
    <t>Курск г., ул. Ленина, д.27</t>
  </si>
  <si>
    <t>Курск г., ул. Марата, д.1</t>
  </si>
  <si>
    <t>Курск г., ул. Почтовая, д.15</t>
  </si>
  <si>
    <t>Курск г., ул. Уфимцева, д.2</t>
  </si>
  <si>
    <t>Курск г., ул. Можаевская, д. 16</t>
  </si>
  <si>
    <t>Курск г., ул. Володарского, д.28</t>
  </si>
  <si>
    <t>Курск г., ул. Володарского, д.36</t>
  </si>
  <si>
    <t>Курск г., ул. Володарского,д. 57</t>
  </si>
  <si>
    <t>Курск г., ул. Урицкого, д.31</t>
  </si>
  <si>
    <t>Курск г., ул. Семеновская, д.26</t>
  </si>
  <si>
    <t>Курск г., ул. Марата, д.22</t>
  </si>
  <si>
    <t>Курск г., ул. Почтовая, д.26</t>
  </si>
  <si>
    <t>Курск г., ул. Советская, д.52</t>
  </si>
  <si>
    <t>Курск г., ул. Щепкина, д.27</t>
  </si>
  <si>
    <t>Курск г., ул. Ленина, д.95</t>
  </si>
  <si>
    <t>Курск г., ул. Ленина, д.97</t>
  </si>
  <si>
    <t>Курск г., ул. Белинского, д.18</t>
  </si>
  <si>
    <t>Курск г., ул. Ленина, д.65</t>
  </si>
  <si>
    <t>Курск г., ул. Радищева, д.23</t>
  </si>
  <si>
    <t>Курск г., ул. Дружининская, д.26А, лит. А</t>
  </si>
  <si>
    <t>Курск г., ул. Пирогова, д.1</t>
  </si>
  <si>
    <t>Курск г., ул. Черняховского, д.25</t>
  </si>
  <si>
    <t>Курск г., ул. Володарского, д.40</t>
  </si>
  <si>
    <t>Курск г., ул. С.Саровского, д.5</t>
  </si>
  <si>
    <t>Курск г., пос. Аккумулятор, д.1</t>
  </si>
  <si>
    <t>Курск г., ул. Станционная, д.22</t>
  </si>
  <si>
    <t>Курск г., ул. Станционная, д.24 А</t>
  </si>
  <si>
    <t>Курск г., ул. Радищева, д.52</t>
  </si>
  <si>
    <t>Курск г., пос. Аккумулятор, д.2</t>
  </si>
  <si>
    <t>Курск г., пос. Аккумулятор, д. 4</t>
  </si>
  <si>
    <t>Курск г., пос. Аккумулятор, д. 5</t>
  </si>
  <si>
    <t>Курск г., пос. Аккумулятор, д.11</t>
  </si>
  <si>
    <t>Курск г., ул. Семеновская, д.69 А</t>
  </si>
  <si>
    <t>Курск г., ул. Щепкина, д.4</t>
  </si>
  <si>
    <t>Курск г., ул. Черняховского, д.13</t>
  </si>
  <si>
    <t>Курск г., пос. Аккумулятор, д.27</t>
  </si>
  <si>
    <t>Курск г., ул. Нижняя Раздельная, д. 59 А</t>
  </si>
  <si>
    <t>Курск г., ул. Сумская, д.20</t>
  </si>
  <si>
    <t>Курск г., ул. Энгельса, д.138</t>
  </si>
  <si>
    <t>Курск г., ул. 2-я Рабочая, д.7</t>
  </si>
  <si>
    <t>Курск г., ул. Коммунистическая, д.6 А</t>
  </si>
  <si>
    <t>Курск г., ул. Радищева, д.97</t>
  </si>
  <si>
    <t>Курск г., ул. Садовая, д.23</t>
  </si>
  <si>
    <t>Курск г., ул. Черняховского, д.15</t>
  </si>
  <si>
    <t>Курск г., пос. Аккумулятор, д.25</t>
  </si>
  <si>
    <t>Курск г., ул. Степана Разина, д.5</t>
  </si>
  <si>
    <t>Курск г., ул. Заводская, д.11</t>
  </si>
  <si>
    <t>Курск г., ул. Сумская, д.10</t>
  </si>
  <si>
    <t>Курск г., ул. Сумская, д.12</t>
  </si>
  <si>
    <t>Курск г., ул. Сумская, д.16</t>
  </si>
  <si>
    <t>Курск г., ул. Сумская, д.18</t>
  </si>
  <si>
    <t>Курск г., ул. Ленина, д.86</t>
  </si>
  <si>
    <t>Курск г., ул. Асеева, д.14, вА1</t>
  </si>
  <si>
    <t>Курск г., ул. Тускарная, д.2</t>
  </si>
  <si>
    <t>Курск г., ул. Харьковская, д.6</t>
  </si>
  <si>
    <t>Курск г., ул. Харьковская, д.4</t>
  </si>
  <si>
    <t>Курск г., ул. Ленина, д.19</t>
  </si>
  <si>
    <t>Курск г., ул. Коммунистическая, д.14</t>
  </si>
  <si>
    <t>Курск г., ул. Заводская, д.13</t>
  </si>
  <si>
    <t>Курск г., ул. Дружбы, д.14</t>
  </si>
  <si>
    <t>Курск г., ул. Краснополянская, д.31 А</t>
  </si>
  <si>
    <t>Курск г., ул. Асеева, д.14 вА</t>
  </si>
  <si>
    <t>Курск г., пер. Ахтырский, д.15</t>
  </si>
  <si>
    <t>Курск г., ул. Белинского, д.14 А</t>
  </si>
  <si>
    <t>Курск г., ул. Пионеров, д.16</t>
  </si>
  <si>
    <t>Курск г., ул. Пионеров, д.18</t>
  </si>
  <si>
    <t>Курск г., ул. Радищева, д.99</t>
  </si>
  <si>
    <t>Курск г., ул. Семеновская, д.75</t>
  </si>
  <si>
    <t>Курск г., ул. Парковая, д.13</t>
  </si>
  <si>
    <t>Курск г., ул. Дзержинского, д.88</t>
  </si>
  <si>
    <t>Курск г., пос. Аккумулятор, д.26</t>
  </si>
  <si>
    <t>Курск г., пос. Аккумулятор, д.33</t>
  </si>
  <si>
    <t>Курск г., ул. Союзная, д.43</t>
  </si>
  <si>
    <t>Курск г., ул. Краснополянская, д.33</t>
  </si>
  <si>
    <t>Курск г., ул. Краснополянская, д.27</t>
  </si>
  <si>
    <t>Курск г., ул. Парковая, д.11</t>
  </si>
  <si>
    <t>Курск г., ул. Парковая, д.15</t>
  </si>
  <si>
    <t>Курск г., ул. Пионеров, д. 28 А</t>
  </si>
  <si>
    <t>Курск г., ул. Союзная, д.47</t>
  </si>
  <si>
    <t>Курск г., ул. 3-я Песковская, д.30</t>
  </si>
  <si>
    <t>Курск г., ул. 3-я Песковская, д. 42</t>
  </si>
  <si>
    <t>Курск г., ул. 1-я Прогонная, д.39</t>
  </si>
  <si>
    <t>Курск г., ул. Энгельса, д.136</t>
  </si>
  <si>
    <t>Курск г., ул. Дружбы, д.10</t>
  </si>
  <si>
    <t>Курск г., ул. 2-я Рабочая, д.9</t>
  </si>
  <si>
    <t>Курск г., ул. Хуторская, д.14</t>
  </si>
  <si>
    <t>Курск г., ул. Чумаковская, д. 33А</t>
  </si>
  <si>
    <t>Курск г., ул. Обоянская, д.12</t>
  </si>
  <si>
    <t>Курск г., ул. Краснополянская, д.27А</t>
  </si>
  <si>
    <t>Курск г., ул. Краснополянская, д.27 В</t>
  </si>
  <si>
    <t>Курск г., ул. Дейнеки, д.4</t>
  </si>
  <si>
    <t>Курск г., ул. Республиканская, д.24</t>
  </si>
  <si>
    <t>Курск г., ул. 2-я Рабочая, д.8</t>
  </si>
  <si>
    <t>Курск г., ул. Димитрова, д.12 А</t>
  </si>
  <si>
    <t>Курск г., ул. Чумаковская, д.33Б</t>
  </si>
  <si>
    <t>Курск г., ул. Обоянская, д.4</t>
  </si>
  <si>
    <t>Курск г., ул. Халтурина, д.12</t>
  </si>
  <si>
    <t>Курск г., ул. Ленина, д.108</t>
  </si>
  <si>
    <t>Курск г., пос. Аккумулятор, д.22</t>
  </si>
  <si>
    <t>Курск г., пос. Аккумулятор, д.23</t>
  </si>
  <si>
    <t>Курск г., ул. Малых, д.43</t>
  </si>
  <si>
    <t>Курск г., пер. 2-й Суворовский, д.2 А</t>
  </si>
  <si>
    <t>Курск г., ул. Дейнеки, д.6</t>
  </si>
  <si>
    <t>Курск г., ул. Союзная, д.6</t>
  </si>
  <si>
    <t>Курск г., ул. Белинского, д.23 А</t>
  </si>
  <si>
    <t>Курск г., ул. Радищева, д.95</t>
  </si>
  <si>
    <t>Курск г., ул. Чехова, д.3</t>
  </si>
  <si>
    <t>Курск г., ул. Энергетиков д.2, 16</t>
  </si>
  <si>
    <t>Курск г., ул. Коммунистическая, д.12</t>
  </si>
  <si>
    <t>Курск г., ул. Черняховского, д.6 А</t>
  </si>
  <si>
    <t>Курск г., пер. Пирогова, д.17</t>
  </si>
  <si>
    <t>Курск г., ул. Сумская, д.34</t>
  </si>
  <si>
    <t>Курск г., ул. Семеновская, д.75 А</t>
  </si>
  <si>
    <t>Курск г., ул. Малых, д.7 А</t>
  </si>
  <si>
    <t>Курск г., ул. Обоянская, д.40</t>
  </si>
  <si>
    <t>Курск г., пер. Южный, д.9</t>
  </si>
  <si>
    <t>Курск г., ул. 1-я Фатежская, д.80</t>
  </si>
  <si>
    <t>Курск г., ул. Моковская, д.11</t>
  </si>
  <si>
    <t>Курск г., ул. Моковская, д.20</t>
  </si>
  <si>
    <t>Курск г., ул. Моковская, д.20 А</t>
  </si>
  <si>
    <t>Курск г., ул. Моковская, д.28</t>
  </si>
  <si>
    <t>Курск г., ул. Моковская, д.30</t>
  </si>
  <si>
    <t>Курск г., ул. Пигорева, д. 8 А</t>
  </si>
  <si>
    <t>Курск г., ул. Сумская, д.27</t>
  </si>
  <si>
    <t>Курск г., ул. Энгельса, д.179 А</t>
  </si>
  <si>
    <t>Курск г., ул. Ухтомского, д.7</t>
  </si>
  <si>
    <t>Курск г., ул. Республиканская, д.24 А</t>
  </si>
  <si>
    <t>Курск г., ул. 1-я Рабочая, д. 4</t>
  </si>
  <si>
    <t>Курск г., ул. Павлуновского, д.68 А</t>
  </si>
  <si>
    <t>Курск г., ул. Павлуновского, д.91 А</t>
  </si>
  <si>
    <t>Курск г., ул. Пирогова, д.1 А</t>
  </si>
  <si>
    <t>Курск г., ул. Дружбы, д.3</t>
  </si>
  <si>
    <t>Курск г., ул. Дружбы, д.3 А</t>
  </si>
  <si>
    <t>Курск г., ул. Дружбы, д.7, 21</t>
  </si>
  <si>
    <t>Курск г., ул. Парковая, д.4</t>
  </si>
  <si>
    <t>Курск г., ул. Харьковская, д.12</t>
  </si>
  <si>
    <t>Курск г., ул. Харьковская, д.14</t>
  </si>
  <si>
    <t>Курск г., ул. Дружбы, д. 5</t>
  </si>
  <si>
    <t>Курск г., ул. Резиновая, д.5</t>
  </si>
  <si>
    <t>Курск г., ул. Энергетиков, д. 4, 12</t>
  </si>
  <si>
    <t>Курск г., ул. Школьная, д.56</t>
  </si>
  <si>
    <t>Курск г., ул. К.Маркса, д.66, 12</t>
  </si>
  <si>
    <t>Курск г., ул. Менделеева, д.11</t>
  </si>
  <si>
    <t>Курск г., ул. 2-я Рабочая, д.7Б</t>
  </si>
  <si>
    <t>Курск г., ул. Обоянская, д.3</t>
  </si>
  <si>
    <t>Курск г., ул. Резиновая, д.7</t>
  </si>
  <si>
    <t>Курск г., ул. Энергетиков, д.4, 11</t>
  </si>
  <si>
    <t>Курск г., ул. Краснознаменная, д.22</t>
  </si>
  <si>
    <t>Курск г., ул. Союзная, д.49</t>
  </si>
  <si>
    <t>Курск г., ул. Парковая, д.8</t>
  </si>
  <si>
    <t>Курск г., ул. Резиновая, д.11</t>
  </si>
  <si>
    <t>Курск г., ул. Менделеева, д.13</t>
  </si>
  <si>
    <t>Курск г., ул. Юности, д.12</t>
  </si>
  <si>
    <t>Курск г., пер. 2-й Промышленный, д.1, 8</t>
  </si>
  <si>
    <t>Курск г., ул. Менделеева, д.17</t>
  </si>
  <si>
    <t>Курск г., ул. Дейнеки, д.8</t>
  </si>
  <si>
    <t>Курск г., ул. Юности, д.18</t>
  </si>
  <si>
    <t>Курск г., ул. Республиканская, д.4</t>
  </si>
  <si>
    <t>Курск г., ул. Станционная, д.8</t>
  </si>
  <si>
    <t>Курск г., ул. Чернышевского, д.6</t>
  </si>
  <si>
    <t>Курск г., ул. Энгельса, д.14</t>
  </si>
  <si>
    <t>Курск г., ул. Юности, д.10</t>
  </si>
  <si>
    <t>Курск г., ул. Юности, д.14</t>
  </si>
  <si>
    <t>Курск г., ул. Юности, д.20</t>
  </si>
  <si>
    <t>Курск г., ул. Менделеева, д.25</t>
  </si>
  <si>
    <t>Щигры г., ул. Красная, д.31</t>
  </si>
  <si>
    <t>Щигры г., ул. Степная, д.20</t>
  </si>
  <si>
    <t>Курчатов г., ул. Набережная, д.7</t>
  </si>
  <si>
    <t>Льгов г., ул. Титова, д. 1А</t>
  </si>
  <si>
    <t>Большое Жирово с., д.141</t>
  </si>
  <si>
    <t>Фатежский р-н (3)</t>
  </si>
  <si>
    <t>Строительный контроль</t>
  </si>
  <si>
    <t>Общая стоимость капитального ремонта, включая строительный контроль</t>
  </si>
  <si>
    <t>Железногорск г., ул. Ленина, д.47</t>
  </si>
  <si>
    <t>Железногорск г., ул. Мира, д.8/3</t>
  </si>
  <si>
    <t>Курчатов г., ул. Энергетиков, д.49</t>
  </si>
  <si>
    <t>Железногорск г., ул. 21 Партсъезда, д.1</t>
  </si>
  <si>
    <t>Железногорск г., ул. 21 Партсъезда, д.11А</t>
  </si>
  <si>
    <t>Железногорск г., ул. 21 Партсъезда, д.3</t>
  </si>
  <si>
    <t>Железногорск г., ул. 21 Партсъезда, д.15А</t>
  </si>
  <si>
    <t>Железногорск г., ул. 21 Партсъезда, д.5</t>
  </si>
  <si>
    <t>Железногорск г., ул. 21 Партсъезда, д.7</t>
  </si>
  <si>
    <t>Полевая д., ул. Пристанционная, д. 485 А</t>
  </si>
  <si>
    <t xml:space="preserve">Курск г., ул. Ленина,д.23 </t>
  </si>
  <si>
    <t xml:space="preserve">Курск г., ул. Урицкого, д.18 </t>
  </si>
  <si>
    <t>Курск г., ул. Ленина, д.17</t>
  </si>
  <si>
    <t>Курск г., пос. Аккумулятор, д. 20</t>
  </si>
  <si>
    <t>Курск г., пос. Аккумулятор, д.28</t>
  </si>
  <si>
    <t>Курск г., пос. Аккумулятор, д. 24</t>
  </si>
  <si>
    <t>Курск г., пос. Аккумулятор, д.3</t>
  </si>
  <si>
    <t>Обоянь г., ул. Ленина, 133</t>
  </si>
  <si>
    <t>Курск г., ул. Хуторская, д.12В</t>
  </si>
  <si>
    <t>Поныровский р-н (1)</t>
  </si>
  <si>
    <t>Касторенский р-н (4)</t>
  </si>
  <si>
    <t>Обоянский р-н (6)</t>
  </si>
  <si>
    <t>W578</t>
  </si>
  <si>
    <t>W571</t>
  </si>
  <si>
    <t>W563</t>
  </si>
  <si>
    <t>W559</t>
  </si>
  <si>
    <t>W533</t>
  </si>
  <si>
    <t>W272</t>
  </si>
  <si>
    <t>W269</t>
  </si>
  <si>
    <t>W266</t>
  </si>
  <si>
    <t>W263</t>
  </si>
  <si>
    <t>W258</t>
  </si>
  <si>
    <t>W252</t>
  </si>
  <si>
    <t>W249</t>
  </si>
  <si>
    <t>W246</t>
  </si>
  <si>
    <t>W233</t>
  </si>
  <si>
    <t>W227</t>
  </si>
  <si>
    <t>W224</t>
  </si>
  <si>
    <t>W216</t>
  </si>
  <si>
    <t>W213</t>
  </si>
  <si>
    <t>W210</t>
  </si>
  <si>
    <t>W207</t>
  </si>
  <si>
    <t>W201</t>
  </si>
  <si>
    <t>W194</t>
  </si>
  <si>
    <t>W190</t>
  </si>
  <si>
    <t>W187</t>
  </si>
  <si>
    <t>W181</t>
  </si>
  <si>
    <t>W177</t>
  </si>
  <si>
    <t>W172</t>
  </si>
  <si>
    <t>AC578</t>
  </si>
  <si>
    <t>AC571</t>
  </si>
  <si>
    <t>AC563</t>
  </si>
  <si>
    <t>AC559</t>
  </si>
  <si>
    <t>AC533</t>
  </si>
  <si>
    <t>AC272</t>
  </si>
  <si>
    <t>AC269</t>
  </si>
  <si>
    <t>AC266</t>
  </si>
  <si>
    <t>AC263</t>
  </si>
  <si>
    <t>AC258</t>
  </si>
  <si>
    <t>AC252</t>
  </si>
  <si>
    <t>AC249</t>
  </si>
  <si>
    <t>AC246</t>
  </si>
  <si>
    <t>AC233</t>
  </si>
  <si>
    <t>AC227</t>
  </si>
  <si>
    <t>AC224</t>
  </si>
  <si>
    <t>AC216</t>
  </si>
  <si>
    <t>AC213</t>
  </si>
  <si>
    <t>AC210</t>
  </si>
  <si>
    <t>AC207</t>
  </si>
  <si>
    <t>AC201</t>
  </si>
  <si>
    <t>AC194</t>
  </si>
  <si>
    <t>AC190</t>
  </si>
  <si>
    <t>AC187</t>
  </si>
  <si>
    <t>AC181</t>
  </si>
  <si>
    <t>AC177</t>
  </si>
  <si>
    <t>AC172</t>
  </si>
  <si>
    <t>Первоавгустовский пос., ул. Ватутина, д.6</t>
  </si>
  <si>
    <t>Курск г., ул. Энергетиков, д.2, 17</t>
  </si>
  <si>
    <t>Большое Солдатское с., ул. Олимпийская, 1</t>
  </si>
  <si>
    <t>Курск г., ул. Заводская, д.5</t>
  </si>
  <si>
    <t>Железногорский р-н (3)</t>
  </si>
  <si>
    <t>Конышевка пос., ул. Советская, д.2</t>
  </si>
  <si>
    <t>Курск г., ул. Щепкина, д.7</t>
  </si>
  <si>
    <t>Золотухинский р-н (3)</t>
  </si>
  <si>
    <t>Обоянский р-н (2)</t>
  </si>
  <si>
    <t>Обоянь г., ул. Жукова, д.4</t>
  </si>
  <si>
    <t xml:space="preserve"> Стоимость услуг и (или) работ по капитальному ремонту общего имущества в МКД (без строительного контроля)</t>
  </si>
  <si>
    <t>Курск г., ул. Белинского,д. 1</t>
  </si>
  <si>
    <t>Золотухино пос., ул. Куйбышева, д.32</t>
  </si>
  <si>
    <t>Пасечный пос., ул. Верхняя, 6</t>
  </si>
  <si>
    <t>Пристень пос. ул. Комсомольская, д.1</t>
  </si>
  <si>
    <t>Рыльск г., ул. Володарского, д.80</t>
  </si>
  <si>
    <t>Рыльск г., ул. Дзержинского, д.20А</t>
  </si>
  <si>
    <t>Рыльск г., ул. Дзержинского, д.21</t>
  </si>
  <si>
    <t>Суджа г., ул. Щепкина, д.15</t>
  </si>
  <si>
    <t>Суджа г., ул. К.Маркса, д.6 корп.Б</t>
  </si>
  <si>
    <t>Курск г., ул. Чернышевского, д.14</t>
  </si>
  <si>
    <t>Курск г., ул. Серегина, д.26</t>
  </si>
  <si>
    <t>Курск г., ул. Черняховского, д.29</t>
  </si>
  <si>
    <t>Курск г., ул. Черняховского, д.58</t>
  </si>
  <si>
    <t>Курск г., ул. Ленина, д.74</t>
  </si>
  <si>
    <t>Курск г., ул. Чехова, д.4</t>
  </si>
  <si>
    <t>Курск г., ул. Союзная, д.18</t>
  </si>
  <si>
    <t>Железногорск г., ул. Строительная, д.26</t>
  </si>
  <si>
    <t>Железногорск г., ул. Строительная, д.26 А</t>
  </si>
  <si>
    <t>Железногорск г., ул. Строительная, д.28</t>
  </si>
  <si>
    <t>Железногорск г., ул. Строительная, д.30</t>
  </si>
  <si>
    <t>Железногорск г., ул. Строительная, д.30 А</t>
  </si>
  <si>
    <t>Железногорск г., ул. Октябрьская, д.30</t>
  </si>
  <si>
    <t>Железногорск г., ул. Строительная, д.38</t>
  </si>
  <si>
    <t>Железногорск г., ул. Ленина, д.12А</t>
  </si>
  <si>
    <t xml:space="preserve">Железногорск г., ул. Ленина, д.16 </t>
  </si>
  <si>
    <t>Железногорск г., ул. Ленина, 16А</t>
  </si>
  <si>
    <t>Железногорск г., ул. Ленина, д.3</t>
  </si>
  <si>
    <t>Железногорск г., ул. Ленина, д.4</t>
  </si>
  <si>
    <t>Железногорск г., ул. Ленина, д.5</t>
  </si>
  <si>
    <t>Железногорск г., ул. Ленина, д.6</t>
  </si>
  <si>
    <t>Железногорск г., ул. Рокоссовского, д.3</t>
  </si>
  <si>
    <t>Щигры г., ул. Луначарского, д.6</t>
  </si>
  <si>
    <t>Щигры г., ул. Луначарского, д.10</t>
  </si>
  <si>
    <t>Пристень пос., ул. Парковая, д.2</t>
  </si>
  <si>
    <t>Пристень пос., ул. Парковая, д.4</t>
  </si>
  <si>
    <t>Кировский пос., ул. Центральная, д.134</t>
  </si>
  <si>
    <t>Рыльск г., ул. Ленина, д.34</t>
  </si>
  <si>
    <t>Рыльск г., ул. Р.Люксембург, д.9</t>
  </si>
  <si>
    <t>Калиновка с., ул. Пионерская, д.8</t>
  </si>
  <si>
    <t>Курск г., ул. Станционная, д. 37</t>
  </si>
  <si>
    <t>Курск г., ул. Радищева, д.16</t>
  </si>
  <si>
    <t>Курск г., ул. Можаевская, д. 4</t>
  </si>
  <si>
    <t>Курск г., ул. Урицкого, д. 29</t>
  </si>
  <si>
    <t>Курск г., ул. Урицкого, д.29 А</t>
  </si>
  <si>
    <t>Курск г., ул. Володарского, д.75</t>
  </si>
  <si>
    <t>Курск г., ул. Станционная, д.26</t>
  </si>
  <si>
    <t>Курск г., ул. Станционная, д.24</t>
  </si>
  <si>
    <t>Курск г., ул. 2-я Рабочая, д.10</t>
  </si>
  <si>
    <t>Курск г., ул. Станционная, д.33</t>
  </si>
  <si>
    <t>Курск г., ул. Черняховского, д.11</t>
  </si>
  <si>
    <t>Курск г., ул. Станционная, д.27</t>
  </si>
  <si>
    <t>Курск г., ул. Магистральная, д.9</t>
  </si>
  <si>
    <t>Курск г., ул. Черняховского, д.3</t>
  </si>
  <si>
    <t>Курск г., ул. Станционная, д.46</t>
  </si>
  <si>
    <t>Курск г., ул. Краснополянская, д.31</t>
  </si>
  <si>
    <t>Курск г., ул. Черняховского, д.7</t>
  </si>
  <si>
    <t>Курск г., ул. Обоянская, д.18</t>
  </si>
  <si>
    <t>Курск г., ул. Радищева, д.101</t>
  </si>
  <si>
    <t>Курск г., ул. Краснополянская, д.25</t>
  </si>
  <si>
    <t>Курск г., ул. Энергетиков, д.2, 23</t>
  </si>
  <si>
    <t>Курск г., ул. Обоянская, д.9</t>
  </si>
  <si>
    <t>Курск г., ул. ВЧК, д.59</t>
  </si>
  <si>
    <t>Курск г., ул. Дружбы, д.12</t>
  </si>
  <si>
    <t>Курск г., ул. 2-я Рабочая, д.6</t>
  </si>
  <si>
    <t>Курск г., ул. Обоянская, д.22</t>
  </si>
  <si>
    <t>Курск г., ул. Обоянская, д.5</t>
  </si>
  <si>
    <t>Курск г., ул. Энергетиков, д. 2, 14</t>
  </si>
  <si>
    <t>Курск г., ул. Энергетиков, д. 2, 21</t>
  </si>
  <si>
    <t>Курск г., ул. Энергетиков, д.2, 24</t>
  </si>
  <si>
    <t>Курск г., ул. Энергетиков, д.2, 15</t>
  </si>
  <si>
    <t>Курск г., ул. Резиновая, д.10, 9</t>
  </si>
  <si>
    <t>Курск г., ул. Сумская, д.21</t>
  </si>
  <si>
    <t>Курск г., ул. Сумская, д.23</t>
  </si>
  <si>
    <t>Курск г., ул. Ухтомского, д. 5</t>
  </si>
  <si>
    <t>Курск г., ул. 3-я Кожевенная, д.24</t>
  </si>
  <si>
    <t>Курск г., ул. Энергетиков, д.2, 2</t>
  </si>
  <si>
    <t>Курск г., ул. Сумская, д. 25</t>
  </si>
  <si>
    <t>Курск г., ул. Станционная, д.32</t>
  </si>
  <si>
    <t>Курск г., ул. Республиканская, д.22А</t>
  </si>
  <si>
    <t>Золотухино пос., ул. Новая, д.14</t>
  </si>
  <si>
    <t>Новокасторное пос., ул. Железнодорожная, д.14</t>
  </si>
  <si>
    <t>Курск г., ул. Энергетиков, д.4, 13</t>
  </si>
  <si>
    <t>Курск г., ул. Пигорева, д.10</t>
  </si>
  <si>
    <t>Курск г., ул. Народная, д.6</t>
  </si>
  <si>
    <t>Курск г., ул. Станционная, д.38</t>
  </si>
  <si>
    <t>Курск г., ул. 2-я Рабочая, д .9А</t>
  </si>
  <si>
    <t>Курск г., ул. Энергетиков 2, д.13А</t>
  </si>
  <si>
    <t>Курск г., ул. Маяковского, д.93 А/2</t>
  </si>
  <si>
    <t>Курск г., ул. Орловская, д. 6</t>
  </si>
  <si>
    <t>Курск г., ул. Щепкина, д. 4 А</t>
  </si>
  <si>
    <t>Курск г., ул. Радищева, д. 93</t>
  </si>
  <si>
    <t>Курск г., пр-д Сергеева, д. 4</t>
  </si>
  <si>
    <t>Курск г., ул. Белинского, д. 22 А2</t>
  </si>
  <si>
    <t>Курск г., ул. Обоянская, д. 22Б</t>
  </si>
  <si>
    <t>Зорино с., ул. Октябрьская, д. 129</t>
  </si>
  <si>
    <t>Курск г., ул. Дружбы, д.12 Б</t>
  </si>
  <si>
    <t>Виды работ (услуг) по капитальному ремонту, стоимость рублей на
 1 квадратный метр общей площади</t>
  </si>
  <si>
    <t>Рыльск г., ул. К.Либкнехта, д.14</t>
  </si>
  <si>
    <t>Курск г., пер. Ахтырский, д. 7 А</t>
  </si>
  <si>
    <t>Курск г., ул. Пионеров, д.81 А</t>
  </si>
  <si>
    <t>Курск г., ул. Л.Толстого, д.9</t>
  </si>
  <si>
    <t>Курск г., пос. Аккумулятор, д.34</t>
  </si>
  <si>
    <t>Курск г., пл. Ухтомского, д.4</t>
  </si>
  <si>
    <t>Курск г., пл. Ухтомского, д.4 А</t>
  </si>
  <si>
    <t>Курск г., пер. Южный, д.6</t>
  </si>
  <si>
    <t>Курск г., пер. В.Казацкий, д.9 А</t>
  </si>
  <si>
    <t>Курск г., пер. Учрежденческий, д.10</t>
  </si>
  <si>
    <t>Курск г., пер. Учрежденческий, д.6</t>
  </si>
  <si>
    <t>Курск г., пер. Учрежденческий, д.12</t>
  </si>
  <si>
    <t>Курск г., пер. Узенький, д.3 А</t>
  </si>
  <si>
    <t>Курск г., пр. Узенький, д.5</t>
  </si>
  <si>
    <t>Курск г., пр. Узенький, д.7</t>
  </si>
  <si>
    <t>Курск г., ул. Димитрова, д.99</t>
  </si>
  <si>
    <t>Курск г., ул. Радищева, д.55</t>
  </si>
  <si>
    <t>Железногорск г., ул. Октябрьская, д.47</t>
  </si>
  <si>
    <t>Тёткино пос., тер. Сахзавода, д.5</t>
  </si>
  <si>
    <t>Курск г., пр. Мирный, д.9</t>
  </si>
  <si>
    <t>Щигры г., ул. Черняховского, д.9</t>
  </si>
  <si>
    <t>Рыльск г., ул. И.Ладыгина, д.23</t>
  </si>
  <si>
    <t>Рыльск г., ул. Урицкого, д.82</t>
  </si>
  <si>
    <t>Рыльск г., ул. К.Либкнехта, д.18</t>
  </si>
  <si>
    <t>Пристень пос., ул. Комсомольская, д.42</t>
  </si>
  <si>
    <t>Обоянь г., ул. 1 Мая, д.84</t>
  </si>
  <si>
    <t>Касторное пос., ул. Будкова, д.12</t>
  </si>
  <si>
    <t>Курск г., ул. Радищева, д. 87/7</t>
  </si>
  <si>
    <t>Курск г., пр-д Светлый, д.11</t>
  </si>
  <si>
    <t>Курск г., ул. Черняховского, д.18</t>
  </si>
  <si>
    <t>Курск г., пр-т Кулакова, д.5</t>
  </si>
  <si>
    <t>Курск г., ул. Серегина, д.11</t>
  </si>
  <si>
    <t>Курск г., ул. Серегина, д.51</t>
  </si>
  <si>
    <t>Курск г., ул. Димитрова, д.70</t>
  </si>
  <si>
    <t>Курск г., ул. Серегина, д. 4/7</t>
  </si>
  <si>
    <t>Курск г., ул. Серегина, д.26 А</t>
  </si>
  <si>
    <t>Курск г., ул. Серегина, д.34</t>
  </si>
  <si>
    <t>Курск г., ул. Хуторская, д.5</t>
  </si>
  <si>
    <t>Курск г., ул. Менделеева, д.67 А</t>
  </si>
  <si>
    <t>им. К.Либкнехта пос., ул. Мира , д.27</t>
  </si>
  <si>
    <t>им. К.Либкнехта пос., ул. Мира , д.29</t>
  </si>
  <si>
    <t>им. К.Либкнехта пос., ул. Мира , д.23</t>
  </si>
  <si>
    <t>Золотухино пос., ул. Ленина, д.19</t>
  </si>
  <si>
    <t>Михайловка сл., ул. Строительная , д.2</t>
  </si>
  <si>
    <t>Дмитриев г., ул. Ленина, д.32</t>
  </si>
  <si>
    <t>Рыльск г., ул. К.Маркса, д.27</t>
  </si>
  <si>
    <t>Адрес многоквартирного дома</t>
  </si>
  <si>
    <t>Большесолдатский р-н (2)</t>
  </si>
  <si>
    <t>Любимовка с., ул. Школьная, д.10</t>
  </si>
  <si>
    <t>2014-2016</t>
  </si>
  <si>
    <t>Курск г., ул. Димитрова, д.119</t>
  </si>
  <si>
    <t>Курск г., пер. Южный, д.18/2 корп. А1</t>
  </si>
  <si>
    <t>Курск г., ул. Парк Солянка, д.8</t>
  </si>
  <si>
    <t>им. К.Либкнехта пос., ул. Ленина, д.23</t>
  </si>
  <si>
    <t>реализации Региональной программы капитального ремонта общего имущества в многоквартирных домах, расположенных на территории Курской области, на 2014-2016 годы</t>
  </si>
  <si>
    <t xml:space="preserve"> КРАТКОСРОЧНЫЙ ПЛАН </t>
  </si>
  <si>
    <t>Суджа г., ул. К. Либкнехта, д.15</t>
  </si>
  <si>
    <t>Курск г., пр. Узенький, д.9</t>
  </si>
  <si>
    <t>Курский р-н (2)</t>
  </si>
  <si>
    <t xml:space="preserve">Рыльск г., ул. Урицкого, д.49 </t>
  </si>
  <si>
    <t>Рыльск г., ул. Ленина, д.58</t>
  </si>
  <si>
    <t>Рыльский р-н (9)</t>
  </si>
  <si>
    <t>Курск г., ул. Радищева, д.84</t>
  </si>
  <si>
    <t>Курск г., ул. Павлова, д.1</t>
  </si>
  <si>
    <t>Курск г., ул. Сторожевая, д. 3</t>
  </si>
  <si>
    <t>Курск г., ул. Л. Толстого, д.10 А</t>
  </si>
  <si>
    <t>Курск г., ул. 2-я Рабочая, д.7А</t>
  </si>
  <si>
    <t>Курск г., ул. Можаевская, д.13 А/1</t>
  </si>
  <si>
    <t>Щигры г., ул. Красная, д.24</t>
  </si>
  <si>
    <t>Курчатов г., пр. Коммунистический, д.26</t>
  </si>
  <si>
    <t>Курск г., ул. Халтурина, д.18</t>
  </si>
  <si>
    <t>Курск г., ул. Черняховского, д. 10</t>
  </si>
  <si>
    <t>Рыльск г.,  ул. Р.Люксембург, д.12</t>
  </si>
  <si>
    <t>Рыльск г.,  ул. Урицкого, д.19</t>
  </si>
  <si>
    <t>Рыльск г.,  ул. Урицкого, д.60А</t>
  </si>
  <si>
    <t>Рыльский район (6)</t>
  </si>
  <si>
    <t>Бюджет муници-пального образования</t>
  </si>
  <si>
    <t>Курск г.,  пр-д Узенький, д.3А</t>
  </si>
  <si>
    <t>Курск г., ул. Дзержинского,  д.80</t>
  </si>
  <si>
    <t xml:space="preserve">Курск г., ул. Марата, д. 24 </t>
  </si>
  <si>
    <t>Касторенский р-н (1)</t>
  </si>
  <si>
    <t>Солнцево пос., ул. Юрия Чекулаева, д. 40</t>
  </si>
  <si>
    <t>Суджанский р-н (3)</t>
  </si>
  <si>
    <t>Суджанский р-н (1)</t>
  </si>
  <si>
    <t>УТВЕРЖДЕН</t>
  </si>
  <si>
    <t>Площадь жилой части здания,    кв. метров</t>
  </si>
  <si>
    <t>Рыльск г., ул. 3-го Интернационала, д.8</t>
  </si>
  <si>
    <t>Курск г., ул. Хуторская, д.12А</t>
  </si>
  <si>
    <t>Железногорск г., пер. Больничный, д.2</t>
  </si>
  <si>
    <t>Железногорск г., пер. Больничный, д.4</t>
  </si>
  <si>
    <t>Железногорск г., пер. Больничный, д.8</t>
  </si>
  <si>
    <t>Льгов г., ул. К.Маркса, д.36/29</t>
  </si>
  <si>
    <t>Льгов г., ул. Киевская, д.34/16</t>
  </si>
  <si>
    <t>им. К.Либкнехта пос., ул. Кирова, д.3</t>
  </si>
  <si>
    <t>им. К.Либкнехта пос., ул. Октябрьская, д.26</t>
  </si>
  <si>
    <t>им. К.Либкнехта пос., ул. Молодежная, д.12</t>
  </si>
  <si>
    <t>Курск г., пр-кт Кулакова, д.43</t>
  </si>
  <si>
    <t>Курск г., ул. Советская, д.18/ 20</t>
  </si>
  <si>
    <t>Курск г., ул. Станционная, д. 6/3</t>
  </si>
  <si>
    <t>Курск г., ул. Заводская, д.9/8</t>
  </si>
  <si>
    <t>Курск г., ул. К.Маркса, д.77/4</t>
  </si>
  <si>
    <t>Курск г., ул. Радищева, д.13/15</t>
  </si>
  <si>
    <t>Курск г., ул. 3-я Песковская, д. 42/1</t>
  </si>
  <si>
    <t>Курск г., ул. Парковая, д.9/16</t>
  </si>
  <si>
    <t>Курск г., ул. К.Маркса, д.71/1</t>
  </si>
  <si>
    <t>Курск г., ул. Сумская, д.37/1</t>
  </si>
  <si>
    <t>Курск г., ул. Сумская, д.37/2</t>
  </si>
  <si>
    <t xml:space="preserve">Курск г., ул. Харьковская, д.10/1 </t>
  </si>
  <si>
    <t>Железногорск г., ул. Ленина, д.40/1</t>
  </si>
  <si>
    <t>Железногорск г., ул. Ленина, д.42/2</t>
  </si>
  <si>
    <t>Курчатов г., пр-кт Коммунистический, д.16</t>
  </si>
  <si>
    <t>Курчатов г., пр-кт Коммунистический, д.24</t>
  </si>
  <si>
    <t>Первоавгустовский пос., ул. Ватутина, д.8</t>
  </si>
  <si>
    <t>Дроняево с. , д.1</t>
  </si>
  <si>
    <t>Искра пос., д.28</t>
  </si>
  <si>
    <t>Курск г.,  пр.Мирный, д.7</t>
  </si>
  <si>
    <t>Курск г., ул. Харьковская, д.16/2</t>
  </si>
  <si>
    <t>Курск г., ул. Сторожевая, д.16/4</t>
  </si>
  <si>
    <t>Курск г., ул. Сторожевая, д.16/1</t>
  </si>
  <si>
    <t>Курск г., ул. К.Маркса, д.72/4</t>
  </si>
  <si>
    <t>Курск г., пер. 1-й Промышленный , д.1/2</t>
  </si>
  <si>
    <t>Курск г., пер. 2-й Промышленный, д. 2/6</t>
  </si>
  <si>
    <t>Курск г., ул. Школьная, д.5/8</t>
  </si>
  <si>
    <t>Курск г., ул. Школьная, д.5/2</t>
  </si>
  <si>
    <t>Курск г., ул. Школьная, д.5/3</t>
  </si>
  <si>
    <t>Курск г., ул. Школьная, д.5/4</t>
  </si>
  <si>
    <t>Курск г., ул. Школьная, д. 5/18</t>
  </si>
  <si>
    <t>Железногорск г., ул. Курская, д.17/2</t>
  </si>
  <si>
    <t>Железногорск г., ул. Ленина, д.33/2</t>
  </si>
  <si>
    <t>Железногорск г., ул. Ленина, д.54/2</t>
  </si>
  <si>
    <t>Железногорск г., ул. Рокоссовского, д.3/3</t>
  </si>
  <si>
    <t>Железногорск г., ул. Комарова, д.26/1</t>
  </si>
  <si>
    <t>Железногорск г., ул. Ленина, д.28/1</t>
  </si>
  <si>
    <t>Железногорск г., ул. Ленина, д.34/2</t>
  </si>
  <si>
    <t>Железногорск г., ул. Ленина, д. 45/3</t>
  </si>
  <si>
    <t>ремонт крыши</t>
  </si>
  <si>
    <t>ремонт подвальных помещений</t>
  </si>
  <si>
    <t xml:space="preserve"> ремонт фасада</t>
  </si>
  <si>
    <t>ремонт фундамента</t>
  </si>
  <si>
    <t>лифтовое оборудование</t>
  </si>
  <si>
    <t>инженерные сети электроснабжения</t>
  </si>
  <si>
    <t>инженерные сети теплоснабжения</t>
  </si>
  <si>
    <t>инженерные сети газоснабжения</t>
  </si>
  <si>
    <t>инженерные сети водоснабжения</t>
  </si>
  <si>
    <t>инженерные сети водоотведения</t>
  </si>
  <si>
    <t>замена дверей, окон в МОП</t>
  </si>
  <si>
    <t>разработка проектной документации</t>
  </si>
  <si>
    <t>фонд содействия реформиро-ванию ЖКХ</t>
  </si>
  <si>
    <t>областной бюджет</t>
  </si>
  <si>
    <t>Курск г., ул. Западный Парк, д.17</t>
  </si>
  <si>
    <t>Курск г., ул. Западный Парк, д.18</t>
  </si>
  <si>
    <t>Курск г., ул. Халтурина, д.19</t>
  </si>
  <si>
    <t>Пригородный пос., ул. Центральная, д.6</t>
  </si>
  <si>
    <t>город Курск (29)</t>
  </si>
  <si>
    <t>город Железногорск (40)</t>
  </si>
  <si>
    <t>город Курчатов (2)</t>
  </si>
  <si>
    <t>город Льгов (3)</t>
  </si>
  <si>
    <t>город Щигры (2)</t>
  </si>
  <si>
    <t>город Курск (250)</t>
  </si>
  <si>
    <t>Курск г., ул. Белгородская, д.4</t>
  </si>
  <si>
    <t>Курск г., ул. Белгородская, д.3</t>
  </si>
  <si>
    <t>Курск г., ул. Белгородская, д.7</t>
  </si>
  <si>
    <t>Курск г., ул. Белгородская, д.8</t>
  </si>
  <si>
    <t>город Железногорск (24)</t>
  </si>
  <si>
    <t>город Льгов (6)</t>
  </si>
  <si>
    <t>город Щигры (3)</t>
  </si>
  <si>
    <t>город Курск (73)</t>
  </si>
  <si>
    <t>Курск г., ул. Белгородская, д.5</t>
  </si>
  <si>
    <t>Курск г., ул. Белгородская, д.10/12</t>
  </si>
  <si>
    <t>Курск г., ул. Белгородская, д.15</t>
  </si>
  <si>
    <t>Курск г., ул. Белгородская, д.13</t>
  </si>
  <si>
    <t>Курск г., ул. Белгородская, д.20</t>
  </si>
  <si>
    <t>Курск г., ул. Белгородская, д.24</t>
  </si>
  <si>
    <t>Курск г., ул. Кати Зеленко, д. 6 г</t>
  </si>
  <si>
    <t>город Курчатов (5)</t>
  </si>
  <si>
    <t>город Щигры (4)</t>
  </si>
  <si>
    <t>Глушковский р-н (2)</t>
  </si>
  <si>
    <t>Горшеченский р-н (1)</t>
  </si>
  <si>
    <t>ИТОГО 2015 год</t>
  </si>
  <si>
    <t>ИТОГО 2016 год</t>
  </si>
  <si>
    <t>ИТОГО 2014-2016 годы</t>
  </si>
  <si>
    <t>Курск г., ул. Гагарина, д.3</t>
  </si>
  <si>
    <t>Курск г., ул. Гагарина, д.16</t>
  </si>
  <si>
    <t>Курск г., ул. Гагарина, д.24</t>
  </si>
  <si>
    <t>Железногорск г., ул. Гагарина, д.31, 3</t>
  </si>
  <si>
    <t>Железногорск г., ул. Гагарина, д.43</t>
  </si>
  <si>
    <t>Железногорск г., ул. Гагарина, д.45</t>
  </si>
  <si>
    <t>Свобода м., ул. Гагарина, д.11</t>
  </si>
  <si>
    <t>Свобода м., ул. Гагарина, д.3</t>
  </si>
  <si>
    <t>Железногорск г., ул. Гагарина, д.39</t>
  </si>
  <si>
    <t>Железногорск г., ул. Гагарина, д.1</t>
  </si>
  <si>
    <t>Железногорск г., ул. Гагарина, д.13/1</t>
  </si>
  <si>
    <t>Железногорск г., ул. Гагарина, д.13/2</t>
  </si>
  <si>
    <t>Железногорск г., ул. Гагарина, д.17/1</t>
  </si>
  <si>
    <t>Железногорск г., ул. Гагарина, д.17/2</t>
  </si>
  <si>
    <t>Железногорск г., ул. Гагарина, д.19/1</t>
  </si>
  <si>
    <t>Железногорск г., ул. Гагарина, д.41</t>
  </si>
  <si>
    <t>Глушково пос., ул. М.Горького, д.21</t>
  </si>
  <si>
    <t>Железногорск г., ул. Гайдара, д.2</t>
  </si>
  <si>
    <t>Курск г., ул. Гайдара, д. 7</t>
  </si>
  <si>
    <t>Курск г., ул. Гайдара, д.31</t>
  </si>
  <si>
    <t>Курск г., ул. Гайдара, д.2</t>
  </si>
  <si>
    <t>Курск г., ул. Гайдара, д. 23 Б</t>
  </si>
  <si>
    <t>Железногорск г., ул. Гайдара, д.6/4</t>
  </si>
  <si>
    <t>Железногорск г., ул. Гайдара, д.4</t>
  </si>
  <si>
    <t>Железногорск г., ул. Горняков, д.6</t>
  </si>
  <si>
    <t>Курск г., ул. М.Горького, д.28</t>
  </si>
  <si>
    <t>Курск г., ул. М.Горького, д.18</t>
  </si>
  <si>
    <t>Курск г., ул. М.Горького, д.19</t>
  </si>
  <si>
    <t>Курск г., ул. М.Горького, д.67</t>
  </si>
  <si>
    <t>Курск г., ул. М.Горького, д.13/19</t>
  </si>
  <si>
    <t>Курск г., ул. М.Горького, д.21</t>
  </si>
  <si>
    <t>Курск г., ул. М.Горького, д.23</t>
  </si>
  <si>
    <t>Курск г., ул. М.Горького, д.17</t>
  </si>
  <si>
    <t>Курск г., ул. М.Горького, д.63 А</t>
  </si>
  <si>
    <t>Курск г., ул. М.Горького, д.63 А2</t>
  </si>
  <si>
    <t>Курск г., ул. М.Горького, д.55</t>
  </si>
  <si>
    <t>Курск г., ул. М.Горького, д.64 А</t>
  </si>
  <si>
    <t>Курск г., ул. М.Горького, д.13/20</t>
  </si>
  <si>
    <t>Железногорск г., ул. Л.Голенькова, д.3</t>
  </si>
  <si>
    <t>Железногорск г., ул. Л.Голенькова, д.19</t>
  </si>
  <si>
    <t>Железногорск г., ул. Л.Голенькова, д.9</t>
  </si>
  <si>
    <t>Горшечное пос., ул. Железнодорожная, д.14</t>
  </si>
  <si>
    <t>Горшечное пос., ул. Привокзальная, д.60</t>
  </si>
  <si>
    <t>Курчатовский район(1)</t>
  </si>
  <si>
    <t>ИТОГО 2014 год</t>
  </si>
  <si>
    <r>
      <rPr>
        <sz val="35"/>
        <rFont val="Arial"/>
        <family val="2"/>
        <charset val="204"/>
      </rPr>
      <t>постановлением Администрации
Курской области                                                       от 25.06.2014  № 394-па
(в редакции постановления                           Правительства Курской области
от _________________________ № _____- п)</t>
    </r>
    <r>
      <rPr>
        <sz val="36"/>
        <rFont val="Arial"/>
        <family val="2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</si>
</sst>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26" x14ac:knownFonts="1">
    <font>
      <sz val="10"/>
      <name val="Arial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b/>
      <sz val="18"/>
      <name val="Arial"/>
      <family val="2"/>
      <charset val="204"/>
    </font>
    <font>
      <sz val="9"/>
      <name val="Times New Roman"/>
      <family val="1"/>
      <charset val="204"/>
    </font>
    <font>
      <sz val="15"/>
      <name val="Arial"/>
      <family val="2"/>
      <charset val="204"/>
    </font>
    <font>
      <b/>
      <sz val="15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Tahoma"/>
      <family val="2"/>
      <charset val="204"/>
    </font>
    <font>
      <sz val="10"/>
      <name val="Arial"/>
      <family val="2"/>
      <charset val="204"/>
    </font>
    <font>
      <sz val="14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indexed="81"/>
      <name val="Tahoma"/>
      <family val="2"/>
      <charset val="204"/>
    </font>
    <font>
      <sz val="11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b/>
      <sz val="10"/>
      <name val="Arial"/>
      <family val="2"/>
      <charset val="204"/>
    </font>
    <font>
      <sz val="18"/>
      <name val="Arial"/>
      <family val="2"/>
      <charset val="204"/>
    </font>
    <font>
      <sz val="28"/>
      <name val="Arial"/>
      <family val="2"/>
      <charset val="204"/>
    </font>
    <font>
      <b/>
      <sz val="28"/>
      <name val="Arial"/>
      <family val="2"/>
      <charset val="204"/>
    </font>
    <font>
      <sz val="17"/>
      <name val="Arial"/>
      <family val="2"/>
      <charset val="204"/>
    </font>
    <font>
      <sz val="28"/>
      <name val="Calibri"/>
      <family val="2"/>
      <charset val="204"/>
    </font>
    <font>
      <sz val="36"/>
      <name val="Arial"/>
      <family val="2"/>
      <charset val="204"/>
    </font>
    <font>
      <sz val="35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164" fontId="8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97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Alignment="1">
      <alignment horizontal="center" vertical="center" wrapText="1"/>
    </xf>
    <xf numFmtId="0" fontId="0" fillId="3" borderId="0" xfId="0" applyFill="1"/>
    <xf numFmtId="0" fontId="5" fillId="0" borderId="0" xfId="0" applyFont="1" applyAlignment="1">
      <alignment vertical="center"/>
    </xf>
    <xf numFmtId="0" fontId="9" fillId="0" borderId="0" xfId="0" applyFont="1"/>
    <xf numFmtId="0" fontId="1" fillId="0" borderId="0" xfId="0" applyFont="1"/>
    <xf numFmtId="0" fontId="0" fillId="0" borderId="0" xfId="0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43" fontId="2" fillId="0" borderId="2" xfId="3" applyFont="1" applyFill="1" applyBorder="1" applyAlignment="1">
      <alignment horizontal="center"/>
    </xf>
    <xf numFmtId="43" fontId="3" fillId="0" borderId="2" xfId="3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" fillId="0" borderId="0" xfId="0" applyFont="1" applyFill="1"/>
    <xf numFmtId="0" fontId="3" fillId="0" borderId="2" xfId="0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3" borderId="0" xfId="0" applyFont="1" applyFill="1"/>
    <xf numFmtId="0" fontId="19" fillId="0" borderId="2" xfId="0" applyFont="1" applyFill="1" applyBorder="1" applyAlignment="1">
      <alignment horizontal="center" vertical="center"/>
    </xf>
    <xf numFmtId="4" fontId="19" fillId="0" borderId="2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/>
    </xf>
    <xf numFmtId="0" fontId="22" fillId="0" borderId="2" xfId="0" applyFont="1" applyFill="1" applyBorder="1" applyAlignment="1">
      <alignment horizontal="center"/>
    </xf>
    <xf numFmtId="4" fontId="3" fillId="0" borderId="2" xfId="3" applyNumberFormat="1" applyFont="1" applyFill="1" applyBorder="1" applyAlignment="1">
      <alignment horizontal="center"/>
    </xf>
    <xf numFmtId="4" fontId="2" fillId="0" borderId="2" xfId="3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43" fontId="3" fillId="0" borderId="2" xfId="3" applyFont="1" applyFill="1" applyBorder="1" applyAlignment="1">
      <alignment horizontal="center" vertical="center"/>
    </xf>
    <xf numFmtId="43" fontId="2" fillId="0" borderId="2" xfId="3" applyFont="1" applyFill="1" applyBorder="1" applyAlignment="1">
      <alignment horizontal="center" vertical="center"/>
    </xf>
    <xf numFmtId="0" fontId="0" fillId="0" borderId="1" xfId="0" applyNumberFormat="1" applyBorder="1"/>
    <xf numFmtId="0" fontId="0" fillId="0" borderId="0" xfId="0" applyNumberFormat="1"/>
    <xf numFmtId="49" fontId="3" fillId="0" borderId="2" xfId="0" applyNumberFormat="1" applyFont="1" applyFill="1" applyBorder="1" applyAlignment="1" applyProtection="1">
      <alignment horizontal="left" vertical="center" wrapText="1"/>
    </xf>
    <xf numFmtId="0" fontId="0" fillId="4" borderId="0" xfId="0" applyFill="1" applyAlignment="1">
      <alignment horizontal="center" vertical="center" wrapText="1"/>
    </xf>
    <xf numFmtId="0" fontId="0" fillId="0" borderId="0" xfId="0" applyNumberFormat="1" applyFill="1"/>
    <xf numFmtId="0" fontId="18" fillId="0" borderId="0" xfId="0" applyFont="1" applyFill="1"/>
    <xf numFmtId="0" fontId="3" fillId="0" borderId="0" xfId="0" applyNumberFormat="1" applyFont="1" applyFill="1"/>
    <xf numFmtId="4" fontId="20" fillId="0" borderId="0" xfId="0" applyNumberFormat="1" applyFont="1" applyFill="1" applyAlignment="1">
      <alignment horizontal="center"/>
    </xf>
    <xf numFmtId="0" fontId="20" fillId="0" borderId="0" xfId="0" applyFont="1" applyFill="1" applyAlignment="1">
      <alignment horizontal="center" vertical="center" wrapText="1"/>
    </xf>
    <xf numFmtId="2" fontId="20" fillId="0" borderId="0" xfId="0" applyNumberFormat="1" applyFont="1" applyFill="1" applyAlignment="1">
      <alignment horizontal="center" vertical="center" wrapText="1"/>
    </xf>
    <xf numFmtId="4" fontId="1" fillId="0" borderId="0" xfId="0" applyNumberFormat="1" applyFont="1" applyFill="1"/>
    <xf numFmtId="2" fontId="1" fillId="0" borderId="0" xfId="0" applyNumberFormat="1" applyFont="1" applyFill="1"/>
    <xf numFmtId="2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2" fontId="0" fillId="0" borderId="0" xfId="0" applyNumberFormat="1" applyFill="1"/>
    <xf numFmtId="0" fontId="0" fillId="0" borderId="0" xfId="0" applyFill="1" applyAlignment="1">
      <alignment vertical="center"/>
    </xf>
    <xf numFmtId="0" fontId="23" fillId="0" borderId="0" xfId="0" applyFont="1" applyFill="1"/>
    <xf numFmtId="0" fontId="21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3" applyNumberFormat="1" applyFont="1" applyFill="1" applyBorder="1" applyAlignment="1">
      <alignment horizontal="center"/>
    </xf>
    <xf numFmtId="0" fontId="3" fillId="0" borderId="2" xfId="3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center" wrapText="1"/>
    </xf>
    <xf numFmtId="43" fontId="6" fillId="0" borderId="2" xfId="3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textRotation="90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textRotation="90" wrapText="1"/>
    </xf>
    <xf numFmtId="2" fontId="2" fillId="0" borderId="5" xfId="0" applyNumberFormat="1" applyFont="1" applyFill="1" applyBorder="1" applyAlignment="1">
      <alignment horizontal="center" vertical="center" textRotation="90" wrapText="1"/>
    </xf>
    <xf numFmtId="2" fontId="2" fillId="0" borderId="6" xfId="0" applyNumberFormat="1" applyFont="1" applyFill="1" applyBorder="1" applyAlignment="1">
      <alignment horizontal="center" vertical="center" textRotation="90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textRotation="90" wrapText="1"/>
    </xf>
    <xf numFmtId="4" fontId="2" fillId="0" borderId="5" xfId="0" applyNumberFormat="1" applyFont="1" applyFill="1" applyBorder="1" applyAlignment="1">
      <alignment horizontal="center" vertical="center" textRotation="90" wrapText="1"/>
    </xf>
    <xf numFmtId="4" fontId="2" fillId="0" borderId="6" xfId="0" applyNumberFormat="1" applyFont="1" applyFill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vertical="center" textRotation="90" wrapText="1"/>
    </xf>
    <xf numFmtId="0" fontId="24" fillId="0" borderId="0" xfId="0" applyFont="1" applyFill="1" applyAlignment="1">
      <alignment horizontal="left" vertical="center" wrapText="1"/>
    </xf>
    <xf numFmtId="0" fontId="20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textRotation="90" wrapText="1"/>
    </xf>
  </cellXfs>
  <cellStyles count="4">
    <cellStyle name="Обычный" xfId="0" builtinId="0"/>
    <cellStyle name="Обычный 2" xfId="1"/>
    <cellStyle name="Финансовый" xfId="3" builtinId="3"/>
    <cellStyle name="Финансовый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333399"/>
      <rgbColor rgb="00333333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D3D3D3"/>
      <rgbColor rgb="00A9A9A9"/>
      <rgbColor rgb="00E5F0E7"/>
      <rgbColor rgb="00414F54"/>
      <rgbColor rgb="00C0C0C0"/>
      <rgbColor rgb="0080808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735"/>
  <sheetViews>
    <sheetView tabSelected="1" view="pageBreakPreview" topLeftCell="D1" zoomScale="69" zoomScaleNormal="55" zoomScaleSheetLayoutView="69" workbookViewId="0">
      <selection activeCell="C6" sqref="C6:AB6"/>
    </sheetView>
  </sheetViews>
  <sheetFormatPr defaultRowHeight="20.25" x14ac:dyDescent="0.3"/>
  <cols>
    <col min="1" max="1" width="8.42578125" hidden="1" customWidth="1"/>
    <col min="2" max="2" width="8.42578125" style="44" customWidth="1"/>
    <col min="3" max="3" width="76.7109375" style="2" customWidth="1"/>
    <col min="4" max="4" width="14" style="2" customWidth="1"/>
    <col min="5" max="5" width="21.7109375" style="55" customWidth="1"/>
    <col min="6" max="6" width="20.42578125" style="55" customWidth="1"/>
    <col min="7" max="7" width="17.5703125" style="55" customWidth="1"/>
    <col min="8" max="8" width="9.5703125" style="2" customWidth="1"/>
    <col min="9" max="9" width="9.85546875" style="2" customWidth="1"/>
    <col min="10" max="10" width="8.28515625" style="2" customWidth="1"/>
    <col min="11" max="11" width="10.7109375" style="2" customWidth="1"/>
    <col min="12" max="12" width="11" style="2" customWidth="1"/>
    <col min="13" max="13" width="11.7109375" style="2" customWidth="1"/>
    <col min="14" max="15" width="8.5703125" style="2" customWidth="1"/>
    <col min="16" max="16" width="9" style="2" customWidth="1"/>
    <col min="17" max="17" width="7.28515625" style="2" customWidth="1"/>
    <col min="18" max="18" width="8.5703125" style="2" customWidth="1"/>
    <col min="19" max="19" width="8.85546875" style="2" customWidth="1"/>
    <col min="20" max="20" width="12.7109375" style="56" customWidth="1"/>
    <col min="21" max="21" width="20.7109375" style="2" customWidth="1"/>
    <col min="22" max="22" width="24" style="2" hidden="1" customWidth="1"/>
    <col min="23" max="23" width="32" style="57" customWidth="1"/>
    <col min="24" max="24" width="15.5703125" style="2" customWidth="1"/>
    <col min="25" max="25" width="18.28515625" style="2" hidden="1" customWidth="1"/>
    <col min="26" max="26" width="21.7109375" style="55" customWidth="1"/>
    <col min="27" max="27" width="23.42578125" style="55" customWidth="1"/>
    <col min="28" max="28" width="22.42578125" style="55" customWidth="1"/>
    <col min="29" max="29" width="32.140625" style="2" customWidth="1"/>
    <col min="30" max="30" width="9.140625" style="2"/>
  </cols>
  <sheetData>
    <row r="1" spans="1:30" ht="37.5" customHeight="1" x14ac:dyDescent="0.3"/>
    <row r="2" spans="1:30" ht="44.25" customHeight="1" x14ac:dyDescent="0.45">
      <c r="C2" s="29"/>
      <c r="D2" s="29"/>
      <c r="E2" s="45"/>
      <c r="F2" s="45"/>
      <c r="G2" s="45"/>
      <c r="H2" s="29"/>
      <c r="I2" s="29"/>
      <c r="J2" s="29"/>
      <c r="K2" s="29"/>
      <c r="L2" s="29"/>
      <c r="M2" s="29"/>
      <c r="N2" s="29"/>
      <c r="O2" s="29"/>
      <c r="P2" s="46"/>
      <c r="Q2" s="46"/>
      <c r="R2" s="46"/>
      <c r="S2" s="46"/>
      <c r="T2" s="47"/>
      <c r="U2" s="46"/>
      <c r="V2" s="46"/>
      <c r="W2" s="89" t="s">
        <v>598</v>
      </c>
      <c r="X2" s="89"/>
      <c r="Y2" s="89"/>
      <c r="Z2" s="89"/>
      <c r="AA2" s="89"/>
      <c r="AB2" s="89"/>
      <c r="AC2" s="89"/>
    </row>
    <row r="3" spans="1:30" ht="187.5" customHeight="1" x14ac:dyDescent="0.45">
      <c r="C3" s="29"/>
      <c r="D3" s="29"/>
      <c r="E3" s="45"/>
      <c r="F3" s="45"/>
      <c r="G3" s="45"/>
      <c r="H3" s="29"/>
      <c r="I3" s="29"/>
      <c r="J3" s="29"/>
      <c r="K3" s="29"/>
      <c r="L3" s="29"/>
      <c r="M3" s="29"/>
      <c r="N3" s="29"/>
      <c r="O3" s="29"/>
      <c r="P3" s="46"/>
      <c r="Q3" s="46"/>
      <c r="R3" s="46"/>
      <c r="S3" s="46"/>
      <c r="T3" s="47"/>
      <c r="U3" s="46"/>
      <c r="V3" s="46"/>
      <c r="W3" s="89" t="s">
        <v>740</v>
      </c>
      <c r="X3" s="89"/>
      <c r="Y3" s="89"/>
      <c r="Z3" s="89"/>
      <c r="AA3" s="89"/>
      <c r="AB3" s="89"/>
      <c r="AC3" s="89"/>
    </row>
    <row r="4" spans="1:30" ht="101.25" customHeight="1" x14ac:dyDescent="0.45">
      <c r="C4" s="29"/>
      <c r="D4" s="29"/>
      <c r="E4" s="45"/>
      <c r="F4" s="45"/>
      <c r="G4" s="45"/>
      <c r="H4" s="29"/>
      <c r="I4" s="29"/>
      <c r="J4" s="29"/>
      <c r="K4" s="29"/>
      <c r="L4" s="29"/>
      <c r="M4" s="29"/>
      <c r="N4" s="29"/>
      <c r="O4" s="29"/>
      <c r="P4" s="46"/>
      <c r="Q4" s="46"/>
      <c r="R4" s="46"/>
      <c r="S4" s="46"/>
      <c r="T4" s="47"/>
      <c r="U4" s="46"/>
      <c r="V4" s="46"/>
      <c r="W4" s="89"/>
      <c r="X4" s="89"/>
      <c r="Y4" s="89"/>
      <c r="Z4" s="89"/>
      <c r="AA4" s="89"/>
      <c r="AB4" s="89"/>
      <c r="AC4" s="89"/>
    </row>
    <row r="5" spans="1:30" ht="69" customHeight="1" x14ac:dyDescent="0.45">
      <c r="C5" s="29"/>
      <c r="D5" s="29"/>
      <c r="E5" s="45"/>
      <c r="F5" s="45"/>
      <c r="G5" s="45"/>
      <c r="H5" s="29"/>
      <c r="I5" s="29"/>
      <c r="J5" s="29"/>
      <c r="K5" s="29"/>
      <c r="L5" s="29"/>
      <c r="M5" s="29"/>
      <c r="N5" s="29"/>
      <c r="O5" s="29"/>
      <c r="P5" s="46"/>
      <c r="Q5" s="46"/>
      <c r="R5" s="46"/>
      <c r="S5" s="46"/>
      <c r="T5" s="47"/>
      <c r="U5" s="46"/>
      <c r="V5" s="46"/>
      <c r="W5" s="90"/>
      <c r="X5" s="90"/>
      <c r="Y5" s="90"/>
      <c r="Z5" s="90"/>
      <c r="AA5" s="90"/>
      <c r="AB5" s="90"/>
      <c r="AC5" s="90"/>
    </row>
    <row r="6" spans="1:30" ht="38.25" customHeight="1" x14ac:dyDescent="0.3">
      <c r="C6" s="93" t="s">
        <v>569</v>
      </c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59"/>
    </row>
    <row r="7" spans="1:30" ht="42.75" customHeight="1" x14ac:dyDescent="0.3">
      <c r="C7" s="94" t="s">
        <v>568</v>
      </c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5"/>
      <c r="W7" s="94"/>
      <c r="X7" s="94"/>
      <c r="Y7" s="95"/>
      <c r="Z7" s="94"/>
      <c r="AA7" s="94"/>
      <c r="AB7" s="94"/>
      <c r="AC7" s="53"/>
    </row>
    <row r="8" spans="1:30" ht="9.75" customHeight="1" x14ac:dyDescent="0.3">
      <c r="C8" s="22"/>
      <c r="D8" s="22"/>
      <c r="E8" s="48"/>
      <c r="F8" s="48"/>
      <c r="G8" s="48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49"/>
      <c r="U8" s="22"/>
      <c r="V8" s="22"/>
      <c r="W8" s="52"/>
      <c r="X8" s="22"/>
      <c r="Y8" s="22"/>
      <c r="Z8" s="48"/>
      <c r="AA8" s="48"/>
      <c r="AB8" s="48"/>
      <c r="AC8" s="22"/>
    </row>
    <row r="9" spans="1:30" ht="58.5" customHeight="1" x14ac:dyDescent="0.2">
      <c r="A9" s="78"/>
      <c r="B9" s="81" t="s">
        <v>116</v>
      </c>
      <c r="C9" s="84" t="s">
        <v>560</v>
      </c>
      <c r="D9" s="66" t="s">
        <v>2</v>
      </c>
      <c r="E9" s="85" t="s">
        <v>3</v>
      </c>
      <c r="F9" s="85" t="s">
        <v>599</v>
      </c>
      <c r="G9" s="85" t="s">
        <v>117</v>
      </c>
      <c r="H9" s="84" t="s">
        <v>513</v>
      </c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75" t="s">
        <v>328</v>
      </c>
      <c r="U9" s="66" t="s">
        <v>416</v>
      </c>
      <c r="V9" s="71" t="s">
        <v>0</v>
      </c>
      <c r="W9" s="71" t="s">
        <v>329</v>
      </c>
      <c r="X9" s="71" t="s">
        <v>38</v>
      </c>
      <c r="Y9" s="72" t="s">
        <v>29</v>
      </c>
      <c r="Z9" s="73"/>
      <c r="AA9" s="73"/>
      <c r="AB9" s="73"/>
      <c r="AC9" s="74"/>
    </row>
    <row r="10" spans="1:30" ht="54" customHeight="1" x14ac:dyDescent="0.2">
      <c r="A10" s="79"/>
      <c r="B10" s="82"/>
      <c r="C10" s="84"/>
      <c r="D10" s="67"/>
      <c r="E10" s="86"/>
      <c r="F10" s="86"/>
      <c r="G10" s="86"/>
      <c r="H10" s="66" t="s">
        <v>654</v>
      </c>
      <c r="I10" s="66" t="s">
        <v>655</v>
      </c>
      <c r="J10" s="66" t="s">
        <v>656</v>
      </c>
      <c r="K10" s="66" t="s">
        <v>657</v>
      </c>
      <c r="L10" s="66" t="s">
        <v>658</v>
      </c>
      <c r="M10" s="66" t="s">
        <v>653</v>
      </c>
      <c r="N10" s="66" t="s">
        <v>649</v>
      </c>
      <c r="O10" s="66" t="s">
        <v>650</v>
      </c>
      <c r="P10" s="66" t="s">
        <v>651</v>
      </c>
      <c r="Q10" s="66" t="s">
        <v>652</v>
      </c>
      <c r="R10" s="66" t="s">
        <v>659</v>
      </c>
      <c r="S10" s="66" t="s">
        <v>660</v>
      </c>
      <c r="T10" s="76"/>
      <c r="U10" s="67"/>
      <c r="V10" s="71"/>
      <c r="W10" s="71"/>
      <c r="X10" s="71"/>
      <c r="Y10" s="72" t="s">
        <v>30</v>
      </c>
      <c r="Z10" s="73"/>
      <c r="AA10" s="74"/>
      <c r="AB10" s="69" t="s">
        <v>590</v>
      </c>
      <c r="AC10" s="91" t="s">
        <v>40</v>
      </c>
    </row>
    <row r="11" spans="1:30" ht="125.25" customHeight="1" x14ac:dyDescent="0.2">
      <c r="A11" s="79"/>
      <c r="B11" s="82"/>
      <c r="C11" s="84"/>
      <c r="D11" s="67"/>
      <c r="E11" s="86"/>
      <c r="F11" s="86"/>
      <c r="G11" s="86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77"/>
      <c r="U11" s="96"/>
      <c r="V11" s="71"/>
      <c r="W11" s="71"/>
      <c r="X11" s="71"/>
      <c r="Y11" s="61" t="s">
        <v>31</v>
      </c>
      <c r="Z11" s="54" t="s">
        <v>661</v>
      </c>
      <c r="AA11" s="54" t="s">
        <v>662</v>
      </c>
      <c r="AB11" s="70"/>
      <c r="AC11" s="92"/>
    </row>
    <row r="12" spans="1:30" ht="45.75" customHeight="1" x14ac:dyDescent="0.2">
      <c r="A12" s="80"/>
      <c r="B12" s="83"/>
      <c r="C12" s="84"/>
      <c r="D12" s="88"/>
      <c r="E12" s="87"/>
      <c r="F12" s="87"/>
      <c r="G12" s="87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7"/>
      <c r="S12" s="68"/>
      <c r="T12" s="50" t="s">
        <v>37</v>
      </c>
      <c r="U12" s="61" t="s">
        <v>37</v>
      </c>
      <c r="V12" s="61" t="s">
        <v>4</v>
      </c>
      <c r="W12" s="61" t="s">
        <v>36</v>
      </c>
      <c r="X12" s="60" t="s">
        <v>39</v>
      </c>
      <c r="Y12" s="60"/>
      <c r="Z12" s="54" t="s">
        <v>1</v>
      </c>
      <c r="AA12" s="54" t="s">
        <v>1</v>
      </c>
      <c r="AB12" s="54" t="s">
        <v>1</v>
      </c>
      <c r="AC12" s="61" t="s">
        <v>1</v>
      </c>
    </row>
    <row r="13" spans="1:30" s="39" customFormat="1" x14ac:dyDescent="0.2">
      <c r="A13" s="38"/>
      <c r="B13" s="51">
        <v>1</v>
      </c>
      <c r="C13" s="24">
        <v>2</v>
      </c>
      <c r="D13" s="24">
        <v>3</v>
      </c>
      <c r="E13" s="24">
        <v>4</v>
      </c>
      <c r="F13" s="24">
        <v>5</v>
      </c>
      <c r="G13" s="24">
        <v>6</v>
      </c>
      <c r="H13" s="24">
        <v>7</v>
      </c>
      <c r="I13" s="24">
        <v>8</v>
      </c>
      <c r="J13" s="24">
        <v>9</v>
      </c>
      <c r="K13" s="24">
        <v>10</v>
      </c>
      <c r="L13" s="24">
        <v>11</v>
      </c>
      <c r="M13" s="24">
        <v>12</v>
      </c>
      <c r="N13" s="24">
        <v>13</v>
      </c>
      <c r="O13" s="24">
        <v>14</v>
      </c>
      <c r="P13" s="24">
        <v>15</v>
      </c>
      <c r="Q13" s="24">
        <v>16</v>
      </c>
      <c r="R13" s="24">
        <v>17</v>
      </c>
      <c r="S13" s="24">
        <v>18</v>
      </c>
      <c r="T13" s="24">
        <v>19</v>
      </c>
      <c r="U13" s="24">
        <v>20</v>
      </c>
      <c r="V13" s="24">
        <v>20</v>
      </c>
      <c r="W13" s="24">
        <v>21</v>
      </c>
      <c r="X13" s="24">
        <v>22</v>
      </c>
      <c r="Y13" s="24">
        <v>23</v>
      </c>
      <c r="Z13" s="24">
        <v>23</v>
      </c>
      <c r="AA13" s="24">
        <v>24</v>
      </c>
      <c r="AB13" s="24">
        <v>25</v>
      </c>
      <c r="AC13" s="24">
        <v>26</v>
      </c>
      <c r="AD13" s="42"/>
    </row>
    <row r="14" spans="1:30" ht="20.25" customHeight="1" x14ac:dyDescent="0.3">
      <c r="A14" s="8">
        <v>2014</v>
      </c>
      <c r="B14" s="16"/>
      <c r="C14" s="10" t="s">
        <v>5</v>
      </c>
      <c r="D14" s="11"/>
      <c r="E14" s="32"/>
      <c r="F14" s="32"/>
      <c r="G14" s="32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2"/>
      <c r="V14" s="13"/>
      <c r="W14" s="37"/>
      <c r="X14" s="14"/>
      <c r="Y14" s="9"/>
      <c r="Z14" s="35"/>
      <c r="AA14" s="35"/>
      <c r="AB14" s="35"/>
      <c r="AC14" s="12"/>
    </row>
    <row r="15" spans="1:30" ht="20.25" customHeight="1" x14ac:dyDescent="0.3">
      <c r="A15" s="8">
        <v>2014</v>
      </c>
      <c r="B15" s="16"/>
      <c r="C15" s="10" t="s">
        <v>690</v>
      </c>
      <c r="D15" s="11"/>
      <c r="E15" s="32"/>
      <c r="F15" s="32"/>
      <c r="G15" s="32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2"/>
      <c r="V15" s="13"/>
      <c r="W15" s="37"/>
      <c r="X15" s="14"/>
      <c r="Y15" s="9"/>
      <c r="Z15" s="35"/>
      <c r="AA15" s="35"/>
      <c r="AB15" s="35"/>
      <c r="AC15" s="12"/>
    </row>
    <row r="16" spans="1:30" ht="20.25" customHeight="1" x14ac:dyDescent="0.3">
      <c r="A16" s="8">
        <v>2014</v>
      </c>
      <c r="B16" s="16">
        <v>1</v>
      </c>
      <c r="C16" s="17" t="s">
        <v>44</v>
      </c>
      <c r="D16" s="9">
        <v>1917</v>
      </c>
      <c r="E16" s="31">
        <v>469.72</v>
      </c>
      <c r="F16" s="31">
        <v>272.43</v>
      </c>
      <c r="G16" s="31">
        <v>0</v>
      </c>
      <c r="H16" s="9">
        <v>550</v>
      </c>
      <c r="I16" s="9">
        <v>975</v>
      </c>
      <c r="J16" s="9">
        <v>0</v>
      </c>
      <c r="K16" s="9">
        <v>334</v>
      </c>
      <c r="L16" s="9">
        <v>430</v>
      </c>
      <c r="M16" s="9">
        <v>0</v>
      </c>
      <c r="N16" s="9">
        <v>415</v>
      </c>
      <c r="O16" s="9">
        <v>0</v>
      </c>
      <c r="P16" s="9">
        <v>270</v>
      </c>
      <c r="Q16" s="9">
        <v>54</v>
      </c>
      <c r="R16" s="9">
        <v>380</v>
      </c>
      <c r="S16" s="9">
        <v>43</v>
      </c>
      <c r="T16" s="9">
        <v>0</v>
      </c>
      <c r="U16" s="13">
        <f>H16+I16+J16+K16+L16+M16+N16+O16+P16+Q16+R16+S16+T16</f>
        <v>3451</v>
      </c>
      <c r="V16" s="13">
        <f>W16/(F16+G16)</f>
        <v>5950.17</v>
      </c>
      <c r="W16" s="36">
        <f>(U16+T16)*E16</f>
        <v>1621003.72</v>
      </c>
      <c r="X16" s="15" t="s">
        <v>32</v>
      </c>
      <c r="Y16" s="9" t="s">
        <v>32</v>
      </c>
      <c r="Z16" s="34">
        <v>0</v>
      </c>
      <c r="AA16" s="34">
        <v>0</v>
      </c>
      <c r="AB16" s="34">
        <v>0</v>
      </c>
      <c r="AC16" s="13">
        <f>SUM(W16)-(Z16+AA16+AB16)</f>
        <v>1621003.72</v>
      </c>
    </row>
    <row r="17" spans="1:30" ht="20.25" customHeight="1" x14ac:dyDescent="0.3">
      <c r="A17" s="8">
        <v>2014</v>
      </c>
      <c r="B17" s="16">
        <f>IF(OR(D17=0,D17=""),"",COUNTA($D$16:D17))</f>
        <v>2</v>
      </c>
      <c r="C17" s="17" t="s">
        <v>119</v>
      </c>
      <c r="D17" s="9">
        <v>1917</v>
      </c>
      <c r="E17" s="31">
        <v>532.9</v>
      </c>
      <c r="F17" s="31">
        <v>359.64</v>
      </c>
      <c r="G17" s="31">
        <v>0</v>
      </c>
      <c r="H17" s="9">
        <v>550</v>
      </c>
      <c r="I17" s="9">
        <v>975</v>
      </c>
      <c r="J17" s="9">
        <v>0</v>
      </c>
      <c r="K17" s="9">
        <v>334</v>
      </c>
      <c r="L17" s="9">
        <v>430</v>
      </c>
      <c r="M17" s="9">
        <v>0</v>
      </c>
      <c r="N17" s="9">
        <v>415</v>
      </c>
      <c r="O17" s="9">
        <v>0</v>
      </c>
      <c r="P17" s="9">
        <v>270</v>
      </c>
      <c r="Q17" s="9">
        <v>54</v>
      </c>
      <c r="R17" s="9">
        <v>380</v>
      </c>
      <c r="S17" s="9">
        <v>43</v>
      </c>
      <c r="T17" s="9">
        <v>0</v>
      </c>
      <c r="U17" s="13">
        <f>H17+I17+J17+K17+L17+M17+N17+O17+P17+Q17+R17+S17+T17</f>
        <v>3451</v>
      </c>
      <c r="V17" s="13">
        <f>W17/(F17+G17)</f>
        <v>5113.55</v>
      </c>
      <c r="W17" s="36">
        <f>(U17+T17)*E17</f>
        <v>1839037.9</v>
      </c>
      <c r="X17" s="15" t="s">
        <v>32</v>
      </c>
      <c r="Y17" s="9" t="s">
        <v>32</v>
      </c>
      <c r="Z17" s="34">
        <v>0</v>
      </c>
      <c r="AA17" s="34">
        <v>0</v>
      </c>
      <c r="AB17" s="34">
        <v>0</v>
      </c>
      <c r="AC17" s="13">
        <f>SUM(W17)-(Z17+AA17+AB17)</f>
        <v>1839037.9</v>
      </c>
    </row>
    <row r="18" spans="1:30" s="4" customFormat="1" ht="20.25" customHeight="1" x14ac:dyDescent="0.3">
      <c r="A18" s="8">
        <v>2014</v>
      </c>
      <c r="B18" s="16" t="str">
        <f>IF(OR(D18=0,D18=""),"",COUNTA($D$16:D18))</f>
        <v/>
      </c>
      <c r="C18" s="10"/>
      <c r="D18" s="11"/>
      <c r="E18" s="32">
        <f>SUM(E16:E17)</f>
        <v>1002.62</v>
      </c>
      <c r="F18" s="32">
        <f>SUM(F16:F17)</f>
        <v>632.07000000000005</v>
      </c>
      <c r="G18" s="32">
        <f>SUM(G16:G17)</f>
        <v>0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2"/>
      <c r="V18" s="13">
        <f>SUM(V16:V17)</f>
        <v>11063.72</v>
      </c>
      <c r="W18" s="37">
        <f>SUM(W16:W17)</f>
        <v>3460041.62</v>
      </c>
      <c r="X18" s="14"/>
      <c r="Y18" s="9">
        <f>SUM(Y16:Y17)</f>
        <v>0</v>
      </c>
      <c r="Z18" s="35">
        <f>SUM(Z16:Z17)</f>
        <v>0</v>
      </c>
      <c r="AA18" s="35">
        <f>SUM(AA16:AA17)</f>
        <v>0</v>
      </c>
      <c r="AB18" s="35">
        <f>SUM(AB16:AB17)</f>
        <v>0</v>
      </c>
      <c r="AC18" s="12">
        <f>SUM(AC16:AC17)</f>
        <v>3460041.62</v>
      </c>
      <c r="AD18" s="2"/>
    </row>
    <row r="19" spans="1:30" ht="20.25" customHeight="1" x14ac:dyDescent="0.3">
      <c r="A19" s="8">
        <v>2014</v>
      </c>
      <c r="B19" s="16" t="str">
        <f>IF(OR(D19=0,D19=""),"",COUNTA($D$16:D19))</f>
        <v/>
      </c>
      <c r="C19" s="10" t="s">
        <v>691</v>
      </c>
      <c r="D19" s="11"/>
      <c r="E19" s="32"/>
      <c r="F19" s="32"/>
      <c r="G19" s="32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2"/>
      <c r="V19" s="13"/>
      <c r="W19" s="37"/>
      <c r="X19" s="14"/>
      <c r="Y19" s="9"/>
      <c r="Z19" s="35"/>
      <c r="AA19" s="35"/>
      <c r="AB19" s="35"/>
      <c r="AC19" s="12"/>
    </row>
    <row r="20" spans="1:30" ht="20.25" customHeight="1" x14ac:dyDescent="0.3">
      <c r="A20" s="8">
        <v>2014</v>
      </c>
      <c r="B20" s="16">
        <f>IF(OR(D20=0,D20=""),"",COUNTA($D$16:D20))</f>
        <v>3</v>
      </c>
      <c r="C20" s="17" t="s">
        <v>736</v>
      </c>
      <c r="D20" s="9">
        <v>1955</v>
      </c>
      <c r="E20" s="31">
        <v>387.1</v>
      </c>
      <c r="F20" s="31">
        <v>357.5</v>
      </c>
      <c r="G20" s="31">
        <v>0</v>
      </c>
      <c r="H20" s="9">
        <v>550</v>
      </c>
      <c r="I20" s="9">
        <v>0</v>
      </c>
      <c r="J20" s="9">
        <v>0</v>
      </c>
      <c r="K20" s="9">
        <v>334</v>
      </c>
      <c r="L20" s="9">
        <v>430</v>
      </c>
      <c r="M20" s="9">
        <v>0</v>
      </c>
      <c r="N20" s="9">
        <v>415</v>
      </c>
      <c r="O20" s="9">
        <v>70</v>
      </c>
      <c r="P20" s="9">
        <v>270</v>
      </c>
      <c r="Q20" s="9">
        <v>54</v>
      </c>
      <c r="R20" s="9">
        <v>380</v>
      </c>
      <c r="S20" s="9">
        <v>43</v>
      </c>
      <c r="T20" s="9">
        <v>0</v>
      </c>
      <c r="U20" s="13">
        <f>H20+I20+J20+K20+L20+M20+N20+O20+P20+Q20+R20+S20+T20</f>
        <v>2546</v>
      </c>
      <c r="V20" s="13">
        <f>W20/(F20+G20)</f>
        <v>2756.8</v>
      </c>
      <c r="W20" s="36">
        <f>(U20+T20)*E20</f>
        <v>985556.6</v>
      </c>
      <c r="X20" s="15" t="s">
        <v>32</v>
      </c>
      <c r="Y20" s="9" t="s">
        <v>32</v>
      </c>
      <c r="Z20" s="34">
        <v>0</v>
      </c>
      <c r="AA20" s="34">
        <v>0</v>
      </c>
      <c r="AB20" s="34">
        <v>0</v>
      </c>
      <c r="AC20" s="13">
        <f>SUM(W20)-(Z20+AA20+AB20)</f>
        <v>985556.6</v>
      </c>
    </row>
    <row r="21" spans="1:30" s="4" customFormat="1" ht="20.25" customHeight="1" x14ac:dyDescent="0.3">
      <c r="A21" s="8">
        <v>2014</v>
      </c>
      <c r="B21" s="16" t="str">
        <f>IF(OR(D21=0,D21=""),"",COUNTA($D$16:D21))</f>
        <v/>
      </c>
      <c r="C21" s="10"/>
      <c r="D21" s="11"/>
      <c r="E21" s="32">
        <f>SUM(E20)</f>
        <v>387.1</v>
      </c>
      <c r="F21" s="32">
        <f>SUM(F20)</f>
        <v>357.5</v>
      </c>
      <c r="G21" s="32">
        <f>SUM(G20)</f>
        <v>0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2"/>
      <c r="V21" s="13"/>
      <c r="W21" s="37">
        <f>SUM(W20)</f>
        <v>985556.6</v>
      </c>
      <c r="X21" s="14"/>
      <c r="Y21" s="9"/>
      <c r="Z21" s="35"/>
      <c r="AA21" s="35"/>
      <c r="AB21" s="35"/>
      <c r="AC21" s="12">
        <f>SUM(W21)-(Z21+AA21+AB21)</f>
        <v>985556.6</v>
      </c>
      <c r="AD21" s="2"/>
    </row>
    <row r="22" spans="1:30" ht="20.25" customHeight="1" x14ac:dyDescent="0.3">
      <c r="A22" s="8">
        <v>2014</v>
      </c>
      <c r="B22" s="16" t="str">
        <f>IF(OR(D22=0,D22=""),"",COUNTA($D$16:D22))</f>
        <v/>
      </c>
      <c r="C22" s="10" t="s">
        <v>8</v>
      </c>
      <c r="D22" s="11"/>
      <c r="E22" s="32"/>
      <c r="F22" s="32"/>
      <c r="G22" s="32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2"/>
      <c r="V22" s="13"/>
      <c r="W22" s="37"/>
      <c r="X22" s="14"/>
      <c r="Y22" s="9"/>
      <c r="Z22" s="35"/>
      <c r="AA22" s="35"/>
      <c r="AB22" s="35"/>
      <c r="AC22" s="12"/>
    </row>
    <row r="23" spans="1:30" ht="20.25" customHeight="1" x14ac:dyDescent="0.3">
      <c r="A23" s="8">
        <v>2014</v>
      </c>
      <c r="B23" s="16">
        <f>IF(OR(D23=0,D23=""),"",COUNTA($D$16:D23))</f>
        <v>4</v>
      </c>
      <c r="C23" s="17" t="s">
        <v>558</v>
      </c>
      <c r="D23" s="9">
        <v>1954</v>
      </c>
      <c r="E23" s="31">
        <v>425</v>
      </c>
      <c r="F23" s="31">
        <v>227</v>
      </c>
      <c r="G23" s="31">
        <v>198</v>
      </c>
      <c r="H23" s="9">
        <v>550</v>
      </c>
      <c r="I23" s="9">
        <v>975</v>
      </c>
      <c r="J23" s="9">
        <v>0</v>
      </c>
      <c r="K23" s="9">
        <v>334</v>
      </c>
      <c r="L23" s="9">
        <v>430</v>
      </c>
      <c r="M23" s="9">
        <v>0</v>
      </c>
      <c r="N23" s="9">
        <v>415</v>
      </c>
      <c r="O23" s="9">
        <v>70</v>
      </c>
      <c r="P23" s="9">
        <v>270</v>
      </c>
      <c r="Q23" s="9">
        <v>54</v>
      </c>
      <c r="R23" s="9">
        <v>380</v>
      </c>
      <c r="S23" s="9">
        <v>43</v>
      </c>
      <c r="T23" s="9">
        <v>0</v>
      </c>
      <c r="U23" s="13">
        <f>H23+I23+J23+K23+L23+M23+N23+O23+P23+Q23+R23+S23+T23</f>
        <v>3521</v>
      </c>
      <c r="V23" s="13">
        <f>W23/(F23+G23)</f>
        <v>3521</v>
      </c>
      <c r="W23" s="36">
        <f>(U23+T23)*E23</f>
        <v>1496425</v>
      </c>
      <c r="X23" s="15" t="s">
        <v>32</v>
      </c>
      <c r="Y23" s="9" t="s">
        <v>32</v>
      </c>
      <c r="Z23" s="34">
        <v>0</v>
      </c>
      <c r="AA23" s="34">
        <v>0</v>
      </c>
      <c r="AB23" s="34">
        <v>0</v>
      </c>
      <c r="AC23" s="13">
        <f>SUM(W23)-(Z23+AA23+AB23)</f>
        <v>1496425</v>
      </c>
    </row>
    <row r="24" spans="1:30" s="4" customFormat="1" ht="20.25" customHeight="1" x14ac:dyDescent="0.3">
      <c r="A24" s="8">
        <v>2014</v>
      </c>
      <c r="B24" s="16" t="str">
        <f>IF(OR(D24=0,D24=""),"",COUNTA($D$16:D24))</f>
        <v/>
      </c>
      <c r="C24" s="10"/>
      <c r="D24" s="11"/>
      <c r="E24" s="32">
        <f>E23</f>
        <v>425</v>
      </c>
      <c r="F24" s="32">
        <f>F23</f>
        <v>227</v>
      </c>
      <c r="G24" s="32">
        <f>SUM(G23)</f>
        <v>198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2"/>
      <c r="V24" s="13"/>
      <c r="W24" s="37">
        <f>SUM(W23)</f>
        <v>1496425</v>
      </c>
      <c r="X24" s="14"/>
      <c r="Y24" s="9"/>
      <c r="Z24" s="35"/>
      <c r="AA24" s="35"/>
      <c r="AB24" s="35"/>
      <c r="AC24" s="12">
        <f>SUM(W24)-(Z24+AA24+AB24)</f>
        <v>1496425</v>
      </c>
      <c r="AD24" s="2"/>
    </row>
    <row r="25" spans="1:30" ht="20.25" customHeight="1" x14ac:dyDescent="0.3">
      <c r="A25" s="8">
        <v>2014</v>
      </c>
      <c r="B25" s="16" t="str">
        <f>IF(OR(D25=0,D25=""),"",COUNTA($D$16:D25))</f>
        <v/>
      </c>
      <c r="C25" s="10" t="s">
        <v>9</v>
      </c>
      <c r="D25" s="11"/>
      <c r="E25" s="32"/>
      <c r="F25" s="32"/>
      <c r="G25" s="32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2"/>
      <c r="V25" s="13"/>
      <c r="W25" s="37"/>
      <c r="X25" s="14"/>
      <c r="Y25" s="9"/>
      <c r="Z25" s="35"/>
      <c r="AA25" s="35"/>
      <c r="AB25" s="35"/>
      <c r="AC25" s="12"/>
    </row>
    <row r="26" spans="1:30" ht="20.25" customHeight="1" x14ac:dyDescent="0.3">
      <c r="A26" s="8">
        <v>2014</v>
      </c>
      <c r="B26" s="16">
        <f>IF(OR(D26=0,D26=""),"",COUNTA($D$16:D26))</f>
        <v>5</v>
      </c>
      <c r="C26" s="17" t="s">
        <v>120</v>
      </c>
      <c r="D26" s="9">
        <v>1962</v>
      </c>
      <c r="E26" s="31">
        <v>686.8</v>
      </c>
      <c r="F26" s="31">
        <v>623.4</v>
      </c>
      <c r="G26" s="31">
        <v>0</v>
      </c>
      <c r="H26" s="9">
        <v>550</v>
      </c>
      <c r="I26" s="9">
        <v>0</v>
      </c>
      <c r="J26" s="9">
        <v>0</v>
      </c>
      <c r="K26" s="9">
        <v>334</v>
      </c>
      <c r="L26" s="9">
        <v>430</v>
      </c>
      <c r="M26" s="9">
        <v>0</v>
      </c>
      <c r="N26" s="9">
        <v>415</v>
      </c>
      <c r="O26" s="9">
        <v>70</v>
      </c>
      <c r="P26" s="9">
        <v>270</v>
      </c>
      <c r="Q26" s="9">
        <v>54</v>
      </c>
      <c r="R26" s="9">
        <v>380</v>
      </c>
      <c r="S26" s="9">
        <v>43</v>
      </c>
      <c r="T26" s="9">
        <v>0</v>
      </c>
      <c r="U26" s="13">
        <f>H26+I26+J26+K26+L26+M26+N26+O26+P26+Q26+R26+S26+T26</f>
        <v>2546</v>
      </c>
      <c r="V26" s="13">
        <f>W26/(F26+G26)</f>
        <v>2804.93</v>
      </c>
      <c r="W26" s="36">
        <f>(U26+T26)*E26</f>
        <v>1748592.8</v>
      </c>
      <c r="X26" s="15" t="s">
        <v>32</v>
      </c>
      <c r="Y26" s="9" t="s">
        <v>32</v>
      </c>
      <c r="Z26" s="34">
        <v>0</v>
      </c>
      <c r="AA26" s="34">
        <v>0</v>
      </c>
      <c r="AB26" s="34">
        <v>0</v>
      </c>
      <c r="AC26" s="13">
        <f>SUM(W26)-(Z26+AA26+AB26)</f>
        <v>1748592.8</v>
      </c>
    </row>
    <row r="27" spans="1:30" ht="20.25" customHeight="1" x14ac:dyDescent="0.3">
      <c r="A27" s="8">
        <v>2014</v>
      </c>
      <c r="B27" s="16">
        <f>IF(OR(D27=0,D27=""),"",COUNTA($D$16:D27))</f>
        <v>6</v>
      </c>
      <c r="C27" s="17" t="s">
        <v>557</v>
      </c>
      <c r="D27" s="9">
        <v>1970</v>
      </c>
      <c r="E27" s="31">
        <v>773.7</v>
      </c>
      <c r="F27" s="31">
        <v>707</v>
      </c>
      <c r="G27" s="31">
        <v>0</v>
      </c>
      <c r="H27" s="9">
        <v>550</v>
      </c>
      <c r="I27" s="9">
        <v>975</v>
      </c>
      <c r="J27" s="9">
        <v>0</v>
      </c>
      <c r="K27" s="9">
        <v>334</v>
      </c>
      <c r="L27" s="9">
        <v>430</v>
      </c>
      <c r="M27" s="9">
        <v>0</v>
      </c>
      <c r="N27" s="9">
        <v>415</v>
      </c>
      <c r="O27" s="9">
        <v>70</v>
      </c>
      <c r="P27" s="9">
        <v>270</v>
      </c>
      <c r="Q27" s="9">
        <v>54</v>
      </c>
      <c r="R27" s="9">
        <v>380</v>
      </c>
      <c r="S27" s="9">
        <v>43</v>
      </c>
      <c r="T27" s="9">
        <v>0</v>
      </c>
      <c r="U27" s="13">
        <f>H27+I27+J27+K27+L27+M27+N27+O27+P27+Q27+R27+S27+T27</f>
        <v>3521</v>
      </c>
      <c r="V27" s="13">
        <f>W27/(F27+G27)</f>
        <v>3853.18</v>
      </c>
      <c r="W27" s="36">
        <f>(U27+T27)*E27</f>
        <v>2724197.7</v>
      </c>
      <c r="X27" s="15" t="s">
        <v>32</v>
      </c>
      <c r="Y27" s="9" t="s">
        <v>32</v>
      </c>
      <c r="Z27" s="34">
        <v>0</v>
      </c>
      <c r="AA27" s="34">
        <v>0</v>
      </c>
      <c r="AB27" s="34">
        <v>0</v>
      </c>
      <c r="AC27" s="13">
        <f>SUM(W27)-(Z27+AA27+AB27)</f>
        <v>2724197.7</v>
      </c>
    </row>
    <row r="28" spans="1:30" s="4" customFormat="1" ht="20.25" customHeight="1" x14ac:dyDescent="0.3">
      <c r="A28" s="8">
        <v>2014</v>
      </c>
      <c r="B28" s="16" t="str">
        <f>IF(OR(D28=0,D28=""),"",COUNTA($D$16:D28))</f>
        <v/>
      </c>
      <c r="C28" s="10"/>
      <c r="D28" s="11"/>
      <c r="E28" s="32">
        <f>SUM(E26:E27)</f>
        <v>1460.5</v>
      </c>
      <c r="F28" s="32">
        <f>SUM(F26:F27)</f>
        <v>1330.4</v>
      </c>
      <c r="G28" s="32">
        <v>0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2"/>
      <c r="V28" s="13"/>
      <c r="W28" s="37">
        <f>SUM(W26:W27)</f>
        <v>4472790.5</v>
      </c>
      <c r="X28" s="14"/>
      <c r="Y28" s="9"/>
      <c r="Z28" s="35"/>
      <c r="AA28" s="35"/>
      <c r="AB28" s="35"/>
      <c r="AC28" s="12">
        <f>SUM(W28)-(Z28+AA28+AB28)</f>
        <v>4472790.5</v>
      </c>
      <c r="AD28" s="2"/>
    </row>
    <row r="29" spans="1:30" ht="20.25" customHeight="1" x14ac:dyDescent="0.3">
      <c r="A29" s="8">
        <v>2014</v>
      </c>
      <c r="B29" s="16" t="str">
        <f>IF(OR(D29=0,D29=""),"",COUNTA($D$16:D29))</f>
        <v/>
      </c>
      <c r="C29" s="10" t="s">
        <v>34</v>
      </c>
      <c r="D29" s="11"/>
      <c r="E29" s="32"/>
      <c r="F29" s="32"/>
      <c r="G29" s="32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2"/>
      <c r="V29" s="13"/>
      <c r="W29" s="37"/>
      <c r="X29" s="14"/>
      <c r="Y29" s="9"/>
      <c r="Z29" s="35"/>
      <c r="AA29" s="35"/>
      <c r="AB29" s="35"/>
      <c r="AC29" s="12"/>
    </row>
    <row r="30" spans="1:30" ht="20.25" customHeight="1" x14ac:dyDescent="0.3">
      <c r="A30" s="8">
        <v>2014</v>
      </c>
      <c r="B30" s="16">
        <f>IF(OR(D30=0,D30=""),"",COUNTA($D$16:D30))</f>
        <v>7</v>
      </c>
      <c r="C30" s="17" t="s">
        <v>556</v>
      </c>
      <c r="D30" s="9">
        <v>1954</v>
      </c>
      <c r="E30" s="31">
        <v>403.9</v>
      </c>
      <c r="F30" s="31">
        <v>362.2</v>
      </c>
      <c r="G30" s="31">
        <v>0</v>
      </c>
      <c r="H30" s="9">
        <v>550</v>
      </c>
      <c r="I30" s="9">
        <v>975</v>
      </c>
      <c r="J30" s="9">
        <v>0</v>
      </c>
      <c r="K30" s="9">
        <v>334</v>
      </c>
      <c r="L30" s="9">
        <v>430</v>
      </c>
      <c r="M30" s="9">
        <v>0</v>
      </c>
      <c r="N30" s="9">
        <v>415</v>
      </c>
      <c r="O30" s="9">
        <v>70</v>
      </c>
      <c r="P30" s="9">
        <v>270</v>
      </c>
      <c r="Q30" s="9">
        <v>54</v>
      </c>
      <c r="R30" s="9">
        <v>380</v>
      </c>
      <c r="S30" s="9">
        <v>43</v>
      </c>
      <c r="T30" s="9">
        <v>0</v>
      </c>
      <c r="U30" s="13">
        <f>G30+H30+I30+J30+K30+L30+M30+N30+O30+P30+Q30+R30+S30</f>
        <v>3521</v>
      </c>
      <c r="V30" s="13">
        <f>W30/(F30+G30)</f>
        <v>3926.37</v>
      </c>
      <c r="W30" s="36">
        <f>(U30+T30)*E30</f>
        <v>1422131.9</v>
      </c>
      <c r="X30" s="15" t="s">
        <v>32</v>
      </c>
      <c r="Y30" s="9" t="s">
        <v>32</v>
      </c>
      <c r="Z30" s="34">
        <v>0</v>
      </c>
      <c r="AA30" s="34">
        <v>0</v>
      </c>
      <c r="AB30" s="34">
        <v>0</v>
      </c>
      <c r="AC30" s="13">
        <f>SUM(W30)-(Z30+AA30+AB30)</f>
        <v>1422131.9</v>
      </c>
    </row>
    <row r="31" spans="1:30" ht="20.25" customHeight="1" x14ac:dyDescent="0.3">
      <c r="A31" s="8">
        <v>2014</v>
      </c>
      <c r="B31" s="16">
        <f>IF(OR(D31=0,D31=""),"",COUNTA($D$16:D31))</f>
        <v>8</v>
      </c>
      <c r="C31" s="17" t="s">
        <v>418</v>
      </c>
      <c r="D31" s="9">
        <v>1962</v>
      </c>
      <c r="E31" s="31">
        <v>415.3</v>
      </c>
      <c r="F31" s="31">
        <v>297.5</v>
      </c>
      <c r="G31" s="31">
        <v>0</v>
      </c>
      <c r="H31" s="9">
        <v>550</v>
      </c>
      <c r="I31" s="9">
        <v>975</v>
      </c>
      <c r="J31" s="9">
        <v>0</v>
      </c>
      <c r="K31" s="9">
        <v>334</v>
      </c>
      <c r="L31" s="9">
        <v>430</v>
      </c>
      <c r="M31" s="9">
        <v>0</v>
      </c>
      <c r="N31" s="9">
        <v>415</v>
      </c>
      <c r="O31" s="9">
        <v>70</v>
      </c>
      <c r="P31" s="9">
        <v>270</v>
      </c>
      <c r="Q31" s="9">
        <v>54</v>
      </c>
      <c r="R31" s="9">
        <v>380</v>
      </c>
      <c r="S31" s="9">
        <v>43</v>
      </c>
      <c r="T31" s="9">
        <v>0</v>
      </c>
      <c r="U31" s="13">
        <f>G31+H31+I31+J31+K31+L31+M31+N31+O31+P31+Q31+R31+S31</f>
        <v>3521</v>
      </c>
      <c r="V31" s="13">
        <f>W31/(F31+G31)</f>
        <v>4915.2</v>
      </c>
      <c r="W31" s="36">
        <f>(U31+T31)*E31</f>
        <v>1462271.3</v>
      </c>
      <c r="X31" s="15" t="s">
        <v>32</v>
      </c>
      <c r="Y31" s="9" t="s">
        <v>32</v>
      </c>
      <c r="Z31" s="34">
        <v>0</v>
      </c>
      <c r="AA31" s="34">
        <v>0</v>
      </c>
      <c r="AB31" s="34">
        <v>0</v>
      </c>
      <c r="AC31" s="13">
        <f>SUM(W31)-(Z31+AA31+AB31)</f>
        <v>1462271.3</v>
      </c>
    </row>
    <row r="32" spans="1:30" s="4" customFormat="1" ht="20.25" customHeight="1" x14ac:dyDescent="0.3">
      <c r="A32" s="8">
        <v>2014</v>
      </c>
      <c r="B32" s="16" t="str">
        <f>IF(OR(D32=0,D32=""),"",COUNTA($D$16:D32))</f>
        <v/>
      </c>
      <c r="C32" s="10"/>
      <c r="D32" s="11"/>
      <c r="E32" s="32">
        <f>SUM(E30:E31)</f>
        <v>819.2</v>
      </c>
      <c r="F32" s="32">
        <f>SUM(F30:F31)</f>
        <v>659.7</v>
      </c>
      <c r="G32" s="32">
        <v>0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2"/>
      <c r="V32" s="13"/>
      <c r="W32" s="37">
        <f>SUM(W30:W31)</f>
        <v>2884403.2000000002</v>
      </c>
      <c r="X32" s="14"/>
      <c r="Y32" s="9"/>
      <c r="Z32" s="35"/>
      <c r="AA32" s="35"/>
      <c r="AB32" s="35"/>
      <c r="AC32" s="12">
        <f>SUM(W32)-(Z32+AA32+AB32)</f>
        <v>2884403.2000000002</v>
      </c>
      <c r="AD32" s="2"/>
    </row>
    <row r="33" spans="1:30" ht="20.25" customHeight="1" x14ac:dyDescent="0.3">
      <c r="A33" s="8">
        <v>2014</v>
      </c>
      <c r="B33" s="16" t="str">
        <f>IF(OR(D33=0,D33=""),"",COUNTA($D$16:D33))</f>
        <v/>
      </c>
      <c r="C33" s="10" t="s">
        <v>10</v>
      </c>
      <c r="D33" s="11"/>
      <c r="E33" s="32"/>
      <c r="F33" s="32"/>
      <c r="G33" s="32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2"/>
      <c r="V33" s="13"/>
      <c r="W33" s="37"/>
      <c r="X33" s="14"/>
      <c r="Y33" s="9"/>
      <c r="Z33" s="35"/>
      <c r="AA33" s="35"/>
      <c r="AB33" s="35"/>
      <c r="AC33" s="12"/>
    </row>
    <row r="34" spans="1:30" ht="20.25" customHeight="1" x14ac:dyDescent="0.3">
      <c r="A34" s="8">
        <v>2014</v>
      </c>
      <c r="B34" s="16">
        <f>IF(OR(D34=0,D34=""),"",COUNTA($D$16:D34))</f>
        <v>9</v>
      </c>
      <c r="C34" s="17" t="s">
        <v>121</v>
      </c>
      <c r="D34" s="9">
        <v>1936</v>
      </c>
      <c r="E34" s="31">
        <v>327.9</v>
      </c>
      <c r="F34" s="31">
        <v>260.60000000000002</v>
      </c>
      <c r="G34" s="31">
        <v>0</v>
      </c>
      <c r="H34" s="9">
        <v>550</v>
      </c>
      <c r="I34" s="9">
        <v>0</v>
      </c>
      <c r="J34" s="9">
        <v>0</v>
      </c>
      <c r="K34" s="9">
        <v>334</v>
      </c>
      <c r="L34" s="9">
        <v>0</v>
      </c>
      <c r="M34" s="9">
        <v>0</v>
      </c>
      <c r="N34" s="9">
        <v>415</v>
      </c>
      <c r="O34" s="9">
        <v>70</v>
      </c>
      <c r="P34" s="9">
        <v>270</v>
      </c>
      <c r="Q34" s="9">
        <v>54</v>
      </c>
      <c r="R34" s="9">
        <v>380</v>
      </c>
      <c r="S34" s="9">
        <v>43</v>
      </c>
      <c r="T34" s="9">
        <v>0</v>
      </c>
      <c r="U34" s="13">
        <f>G34+H34+I34+J34+K34+L34+M34+N34+O34+P34+Q34+R34+S34</f>
        <v>2116</v>
      </c>
      <c r="V34" s="13">
        <f>W34/(F34+G34)</f>
        <v>2662.46</v>
      </c>
      <c r="W34" s="36">
        <f>(U34+T34)*E34</f>
        <v>693836.4</v>
      </c>
      <c r="X34" s="15" t="s">
        <v>32</v>
      </c>
      <c r="Y34" s="9" t="s">
        <v>32</v>
      </c>
      <c r="Z34" s="34">
        <v>0</v>
      </c>
      <c r="AA34" s="34">
        <v>0</v>
      </c>
      <c r="AB34" s="34">
        <v>0</v>
      </c>
      <c r="AC34" s="13">
        <f>SUM(W34)-(Z34+AA34+AB34)</f>
        <v>693836.4</v>
      </c>
    </row>
    <row r="35" spans="1:30" ht="20.25" customHeight="1" x14ac:dyDescent="0.3">
      <c r="A35" s="8">
        <v>2014</v>
      </c>
      <c r="B35" s="16">
        <f>IF(OR(D35=0,D35=""),"",COUNTA($D$16:D35))</f>
        <v>10</v>
      </c>
      <c r="C35" s="17" t="s">
        <v>45</v>
      </c>
      <c r="D35" s="9">
        <v>1936</v>
      </c>
      <c r="E35" s="31">
        <v>407.6</v>
      </c>
      <c r="F35" s="31">
        <v>373.8</v>
      </c>
      <c r="G35" s="31">
        <v>0</v>
      </c>
      <c r="H35" s="9">
        <v>550</v>
      </c>
      <c r="I35" s="9">
        <v>0</v>
      </c>
      <c r="J35" s="9">
        <v>0</v>
      </c>
      <c r="K35" s="9">
        <v>334</v>
      </c>
      <c r="L35" s="9">
        <v>0</v>
      </c>
      <c r="M35" s="9">
        <v>0</v>
      </c>
      <c r="N35" s="9">
        <v>415</v>
      </c>
      <c r="O35" s="9">
        <v>70</v>
      </c>
      <c r="P35" s="9">
        <v>270</v>
      </c>
      <c r="Q35" s="9">
        <v>54</v>
      </c>
      <c r="R35" s="9">
        <v>380</v>
      </c>
      <c r="S35" s="9">
        <v>43</v>
      </c>
      <c r="T35" s="9">
        <v>0</v>
      </c>
      <c r="U35" s="13">
        <f>G35+H35+I35+J35+K35+L35+M35+N35+O35+P35+Q35+R35+S35</f>
        <v>2116</v>
      </c>
      <c r="V35" s="13">
        <f>W35/(F35+G35)</f>
        <v>2307.33</v>
      </c>
      <c r="W35" s="36">
        <f>(U35+T35)*E35</f>
        <v>862481.6</v>
      </c>
      <c r="X35" s="15" t="s">
        <v>32</v>
      </c>
      <c r="Y35" s="9" t="s">
        <v>32</v>
      </c>
      <c r="Z35" s="34">
        <v>0</v>
      </c>
      <c r="AA35" s="34">
        <v>0</v>
      </c>
      <c r="AB35" s="34">
        <v>0</v>
      </c>
      <c r="AC35" s="13">
        <f>SUM(W35)-(Z35+AA35+AB35)</f>
        <v>862481.6</v>
      </c>
    </row>
    <row r="36" spans="1:30" s="4" customFormat="1" ht="20.25" customHeight="1" x14ac:dyDescent="0.3">
      <c r="A36" s="8">
        <v>2014</v>
      </c>
      <c r="B36" s="16" t="str">
        <f>IF(OR(D36=0,D36=""),"",COUNTA($D$16:D36))</f>
        <v/>
      </c>
      <c r="C36" s="10"/>
      <c r="D36" s="11"/>
      <c r="E36" s="32">
        <f>SUM(E34:E35)</f>
        <v>735.5</v>
      </c>
      <c r="F36" s="32">
        <f>SUM(F34:F35)</f>
        <v>634.4</v>
      </c>
      <c r="G36" s="32">
        <v>0</v>
      </c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2"/>
      <c r="V36" s="13"/>
      <c r="W36" s="37">
        <f>SUM(W34:W35)</f>
        <v>1556318</v>
      </c>
      <c r="X36" s="14"/>
      <c r="Y36" s="9"/>
      <c r="Z36" s="35"/>
      <c r="AA36" s="35"/>
      <c r="AB36" s="35"/>
      <c r="AC36" s="12">
        <f>SUM(W36)-(Z36+AA36+AB36)</f>
        <v>1556318</v>
      </c>
      <c r="AD36" s="2"/>
    </row>
    <row r="37" spans="1:30" ht="20.25" customHeight="1" x14ac:dyDescent="0.3">
      <c r="A37" s="8">
        <v>2014</v>
      </c>
      <c r="B37" s="16" t="str">
        <f>IF(OR(D37=0,D37=""),"",COUNTA($D$16:D37))</f>
        <v/>
      </c>
      <c r="C37" s="10" t="s">
        <v>11</v>
      </c>
      <c r="D37" s="11"/>
      <c r="E37" s="32"/>
      <c r="F37" s="32"/>
      <c r="G37" s="32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2"/>
      <c r="V37" s="13"/>
      <c r="W37" s="37"/>
      <c r="X37" s="14"/>
      <c r="Y37" s="9"/>
      <c r="Z37" s="35"/>
      <c r="AA37" s="35"/>
      <c r="AB37" s="35"/>
      <c r="AC37" s="12"/>
    </row>
    <row r="38" spans="1:30" ht="20.25" customHeight="1" x14ac:dyDescent="0.3">
      <c r="A38" s="8">
        <v>2014</v>
      </c>
      <c r="B38" s="16">
        <f>IF(OR(D38=0,D38=""),"",COUNTA($D$16:D38))</f>
        <v>11</v>
      </c>
      <c r="C38" s="17" t="s">
        <v>46</v>
      </c>
      <c r="D38" s="9">
        <v>1959</v>
      </c>
      <c r="E38" s="31">
        <v>481.2</v>
      </c>
      <c r="F38" s="31">
        <v>428</v>
      </c>
      <c r="G38" s="31">
        <v>0</v>
      </c>
      <c r="H38" s="9">
        <v>550</v>
      </c>
      <c r="I38" s="9">
        <v>975</v>
      </c>
      <c r="J38" s="9">
        <v>0</v>
      </c>
      <c r="K38" s="9">
        <v>334</v>
      </c>
      <c r="L38" s="9">
        <v>430</v>
      </c>
      <c r="M38" s="9">
        <v>0</v>
      </c>
      <c r="N38" s="9">
        <v>415</v>
      </c>
      <c r="O38" s="9">
        <v>70</v>
      </c>
      <c r="P38" s="9">
        <v>270</v>
      </c>
      <c r="Q38" s="9">
        <v>54</v>
      </c>
      <c r="R38" s="9">
        <v>380</v>
      </c>
      <c r="S38" s="9">
        <v>43</v>
      </c>
      <c r="T38" s="9">
        <v>0</v>
      </c>
      <c r="U38" s="13">
        <f>G38+H38+I38+J38+K38+L38+M38+N38+O38+P38+Q38+R38+S38</f>
        <v>3521</v>
      </c>
      <c r="V38" s="13">
        <f>W38/(F38+G38)</f>
        <v>3958.66</v>
      </c>
      <c r="W38" s="36">
        <f>(U38+T38)*E38</f>
        <v>1694305.2</v>
      </c>
      <c r="X38" s="15" t="s">
        <v>32</v>
      </c>
      <c r="Y38" s="9" t="s">
        <v>32</v>
      </c>
      <c r="Z38" s="34">
        <v>0</v>
      </c>
      <c r="AA38" s="34">
        <v>0</v>
      </c>
      <c r="AB38" s="34">
        <v>0</v>
      </c>
      <c r="AC38" s="13">
        <f t="shared" ref="AC38:AC43" si="0">SUM(W38)-(Z38+AA38+AB38)</f>
        <v>1694305.2</v>
      </c>
    </row>
    <row r="39" spans="1:30" ht="20.25" customHeight="1" x14ac:dyDescent="0.3">
      <c r="A39" s="8">
        <v>2014</v>
      </c>
      <c r="B39" s="16">
        <f>IF(OR(D39=0,D39=""),"",COUNTA($D$16:D39))</f>
        <v>12</v>
      </c>
      <c r="C39" s="17" t="s">
        <v>47</v>
      </c>
      <c r="D39" s="9">
        <v>1948</v>
      </c>
      <c r="E39" s="31">
        <v>443.6</v>
      </c>
      <c r="F39" s="31">
        <v>356.8</v>
      </c>
      <c r="G39" s="31">
        <v>0</v>
      </c>
      <c r="H39" s="9">
        <v>550</v>
      </c>
      <c r="I39" s="9">
        <v>975</v>
      </c>
      <c r="J39" s="9">
        <v>0</v>
      </c>
      <c r="K39" s="9">
        <v>334</v>
      </c>
      <c r="L39" s="9">
        <v>430</v>
      </c>
      <c r="M39" s="9">
        <v>0</v>
      </c>
      <c r="N39" s="9">
        <v>415</v>
      </c>
      <c r="O39" s="9">
        <v>70</v>
      </c>
      <c r="P39" s="9">
        <v>270</v>
      </c>
      <c r="Q39" s="9">
        <v>54</v>
      </c>
      <c r="R39" s="9">
        <v>380</v>
      </c>
      <c r="S39" s="9">
        <v>43</v>
      </c>
      <c r="T39" s="9">
        <v>0</v>
      </c>
      <c r="U39" s="13">
        <f>G39+H39+I39+J39+K39+L39+M39+N39+O39+P39+Q39+R39+S39</f>
        <v>3521</v>
      </c>
      <c r="V39" s="13">
        <f>W39/(F39+G39)</f>
        <v>4377.57</v>
      </c>
      <c r="W39" s="36">
        <f>(U39+T39)*E39</f>
        <v>1561915.6</v>
      </c>
      <c r="X39" s="15" t="s">
        <v>32</v>
      </c>
      <c r="Y39" s="9" t="s">
        <v>32</v>
      </c>
      <c r="Z39" s="34">
        <v>0</v>
      </c>
      <c r="AA39" s="34">
        <v>0</v>
      </c>
      <c r="AB39" s="34">
        <v>0</v>
      </c>
      <c r="AC39" s="13">
        <f t="shared" si="0"/>
        <v>1561915.6</v>
      </c>
    </row>
    <row r="40" spans="1:30" ht="20.25" customHeight="1" x14ac:dyDescent="0.3">
      <c r="A40" s="8">
        <v>2014</v>
      </c>
      <c r="B40" s="16">
        <f>IF(OR(D40=0,D40=""),"",COUNTA($D$16:D40))</f>
        <v>13</v>
      </c>
      <c r="C40" s="17" t="s">
        <v>48</v>
      </c>
      <c r="D40" s="9">
        <v>1948</v>
      </c>
      <c r="E40" s="31">
        <v>393.7</v>
      </c>
      <c r="F40" s="31">
        <v>347.9</v>
      </c>
      <c r="G40" s="31">
        <v>0</v>
      </c>
      <c r="H40" s="9">
        <v>550</v>
      </c>
      <c r="I40" s="9">
        <v>975</v>
      </c>
      <c r="J40" s="9">
        <v>0</v>
      </c>
      <c r="K40" s="9">
        <v>334</v>
      </c>
      <c r="L40" s="9">
        <v>430</v>
      </c>
      <c r="M40" s="9">
        <v>0</v>
      </c>
      <c r="N40" s="9">
        <v>415</v>
      </c>
      <c r="O40" s="9">
        <v>70</v>
      </c>
      <c r="P40" s="9">
        <v>270</v>
      </c>
      <c r="Q40" s="9">
        <v>54</v>
      </c>
      <c r="R40" s="9">
        <v>380</v>
      </c>
      <c r="S40" s="9">
        <v>43</v>
      </c>
      <c r="T40" s="9">
        <v>0</v>
      </c>
      <c r="U40" s="13">
        <f>G40+H40+I40+J40+K40+L40+M40+N40+O40+P40+Q40+R40+S40</f>
        <v>3521</v>
      </c>
      <c r="V40" s="13">
        <f>W40/(F40+G40)</f>
        <v>3984.53</v>
      </c>
      <c r="W40" s="36">
        <f>(U40+T40)*E40</f>
        <v>1386217.7</v>
      </c>
      <c r="X40" s="15" t="s">
        <v>32</v>
      </c>
      <c r="Y40" s="9" t="s">
        <v>32</v>
      </c>
      <c r="Z40" s="34">
        <v>0</v>
      </c>
      <c r="AA40" s="34">
        <v>0</v>
      </c>
      <c r="AB40" s="34">
        <v>0</v>
      </c>
      <c r="AC40" s="13">
        <f t="shared" si="0"/>
        <v>1386217.7</v>
      </c>
    </row>
    <row r="41" spans="1:30" ht="20.25" customHeight="1" x14ac:dyDescent="0.3">
      <c r="A41" s="8">
        <v>2014</v>
      </c>
      <c r="B41" s="16">
        <f>IF(OR(D41=0,D41=""),"",COUNTA($D$16:D41))</f>
        <v>14</v>
      </c>
      <c r="C41" s="17" t="s">
        <v>49</v>
      </c>
      <c r="D41" s="9">
        <v>1906</v>
      </c>
      <c r="E41" s="31">
        <v>254.6</v>
      </c>
      <c r="F41" s="31">
        <v>230.3</v>
      </c>
      <c r="G41" s="31">
        <v>0</v>
      </c>
      <c r="H41" s="9">
        <v>550</v>
      </c>
      <c r="I41" s="9">
        <v>975</v>
      </c>
      <c r="J41" s="9">
        <v>0</v>
      </c>
      <c r="K41" s="9">
        <v>334</v>
      </c>
      <c r="L41" s="9">
        <v>0</v>
      </c>
      <c r="M41" s="9">
        <v>0</v>
      </c>
      <c r="N41" s="9">
        <v>415</v>
      </c>
      <c r="O41" s="9">
        <v>70</v>
      </c>
      <c r="P41" s="9">
        <v>270</v>
      </c>
      <c r="Q41" s="9">
        <v>54</v>
      </c>
      <c r="R41" s="9">
        <v>380</v>
      </c>
      <c r="S41" s="9">
        <v>43</v>
      </c>
      <c r="T41" s="9">
        <v>0</v>
      </c>
      <c r="U41" s="13">
        <f>G41+H41+I41+J41+K41+L41+M41+N41+O41+P41+Q41+R41+S41</f>
        <v>3091</v>
      </c>
      <c r="V41" s="13">
        <f>W41/(F41+G41)</f>
        <v>3417.15</v>
      </c>
      <c r="W41" s="36">
        <f>(U41+T41)*E41</f>
        <v>786968.6</v>
      </c>
      <c r="X41" s="15" t="s">
        <v>32</v>
      </c>
      <c r="Y41" s="9" t="s">
        <v>32</v>
      </c>
      <c r="Z41" s="34">
        <v>0</v>
      </c>
      <c r="AA41" s="34">
        <v>0</v>
      </c>
      <c r="AB41" s="34">
        <v>0</v>
      </c>
      <c r="AC41" s="13">
        <f t="shared" si="0"/>
        <v>786968.6</v>
      </c>
    </row>
    <row r="42" spans="1:30" ht="20.25" customHeight="1" x14ac:dyDescent="0.3">
      <c r="A42" s="8">
        <v>2014</v>
      </c>
      <c r="B42" s="16">
        <f>IF(OR(D42=0,D42=""),"",COUNTA($D$16:D42))</f>
        <v>15</v>
      </c>
      <c r="C42" s="17" t="s">
        <v>50</v>
      </c>
      <c r="D42" s="9">
        <v>1933</v>
      </c>
      <c r="E42" s="31">
        <v>1019.8</v>
      </c>
      <c r="F42" s="31">
        <v>779</v>
      </c>
      <c r="G42" s="31">
        <v>0</v>
      </c>
      <c r="H42" s="9">
        <v>550</v>
      </c>
      <c r="I42" s="9">
        <v>975</v>
      </c>
      <c r="J42" s="9">
        <v>0</v>
      </c>
      <c r="K42" s="9">
        <v>334</v>
      </c>
      <c r="L42" s="9">
        <v>0</v>
      </c>
      <c r="M42" s="9">
        <v>0</v>
      </c>
      <c r="N42" s="9">
        <v>415</v>
      </c>
      <c r="O42" s="9">
        <v>70</v>
      </c>
      <c r="P42" s="9">
        <v>270</v>
      </c>
      <c r="Q42" s="9">
        <v>54</v>
      </c>
      <c r="R42" s="9">
        <v>380</v>
      </c>
      <c r="S42" s="9">
        <v>43</v>
      </c>
      <c r="T42" s="9">
        <v>0</v>
      </c>
      <c r="U42" s="13">
        <f>G42+H42+I42+J42+K42+L42+M42+N42+O42+P42+Q42+R42+S42</f>
        <v>3091</v>
      </c>
      <c r="V42" s="13">
        <f>W42/(F42+G42)</f>
        <v>4046.47</v>
      </c>
      <c r="W42" s="36">
        <f>(U42+T42)*E42</f>
        <v>3152201.8</v>
      </c>
      <c r="X42" s="15" t="s">
        <v>32</v>
      </c>
      <c r="Y42" s="9" t="s">
        <v>32</v>
      </c>
      <c r="Z42" s="34">
        <v>0</v>
      </c>
      <c r="AA42" s="34">
        <v>0</v>
      </c>
      <c r="AB42" s="34">
        <v>0</v>
      </c>
      <c r="AC42" s="13">
        <f t="shared" si="0"/>
        <v>3152201.8</v>
      </c>
    </row>
    <row r="43" spans="1:30" s="4" customFormat="1" ht="20.25" customHeight="1" x14ac:dyDescent="0.3">
      <c r="A43" s="8">
        <v>2014</v>
      </c>
      <c r="B43" s="16" t="str">
        <f>IF(OR(D43=0,D43=""),"",COUNTA($D$16:D43))</f>
        <v/>
      </c>
      <c r="C43" s="10"/>
      <c r="D43" s="11"/>
      <c r="E43" s="32">
        <f>SUM(E38:E42)</f>
        <v>2592.9</v>
      </c>
      <c r="F43" s="32">
        <f>SUM(F38:F42)</f>
        <v>2142</v>
      </c>
      <c r="G43" s="32">
        <v>0</v>
      </c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2"/>
      <c r="V43" s="13"/>
      <c r="W43" s="37">
        <f>SUM(W38:W42)</f>
        <v>8581608.9000000004</v>
      </c>
      <c r="X43" s="14"/>
      <c r="Y43" s="9"/>
      <c r="Z43" s="35"/>
      <c r="AA43" s="35"/>
      <c r="AB43" s="35"/>
      <c r="AC43" s="12">
        <f t="shared" si="0"/>
        <v>8581608.9000000004</v>
      </c>
      <c r="AD43" s="2"/>
    </row>
    <row r="44" spans="1:30" ht="20.25" customHeight="1" x14ac:dyDescent="0.3">
      <c r="A44" s="8">
        <v>2014</v>
      </c>
      <c r="B44" s="16" t="str">
        <f>IF(OR(D44=0,D44=""),"",COUNTA($D$16:D44))</f>
        <v/>
      </c>
      <c r="C44" s="10" t="s">
        <v>12</v>
      </c>
      <c r="D44" s="11"/>
      <c r="E44" s="32"/>
      <c r="F44" s="32"/>
      <c r="G44" s="32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2"/>
      <c r="V44" s="13"/>
      <c r="W44" s="37"/>
      <c r="X44" s="14"/>
      <c r="Y44" s="9"/>
      <c r="Z44" s="35"/>
      <c r="AA44" s="35"/>
      <c r="AB44" s="35"/>
      <c r="AC44" s="12"/>
    </row>
    <row r="45" spans="1:30" ht="20.25" customHeight="1" x14ac:dyDescent="0.3">
      <c r="A45" s="8">
        <v>2014</v>
      </c>
      <c r="B45" s="16">
        <f>IF(OR(D45=0,D45=""),"",COUNTA($D$16:D45))</f>
        <v>16</v>
      </c>
      <c r="C45" s="17" t="s">
        <v>555</v>
      </c>
      <c r="D45" s="9">
        <v>1958</v>
      </c>
      <c r="E45" s="31">
        <v>397.7</v>
      </c>
      <c r="F45" s="31">
        <v>251.1</v>
      </c>
      <c r="G45" s="31">
        <v>0</v>
      </c>
      <c r="H45" s="9">
        <v>550</v>
      </c>
      <c r="I45" s="9">
        <v>975</v>
      </c>
      <c r="J45" s="9">
        <v>0</v>
      </c>
      <c r="K45" s="9">
        <v>334</v>
      </c>
      <c r="L45" s="9">
        <v>430</v>
      </c>
      <c r="M45" s="9">
        <v>0</v>
      </c>
      <c r="N45" s="9">
        <v>415</v>
      </c>
      <c r="O45" s="9">
        <v>70</v>
      </c>
      <c r="P45" s="9">
        <v>270</v>
      </c>
      <c r="Q45" s="9">
        <v>54</v>
      </c>
      <c r="R45" s="9">
        <v>380</v>
      </c>
      <c r="S45" s="9">
        <v>43</v>
      </c>
      <c r="T45" s="9">
        <v>0</v>
      </c>
      <c r="U45" s="13">
        <f>G45+H45+I45+J45+K45+L45+M45+N45+O45+P45+Q45+R45+S45</f>
        <v>3521</v>
      </c>
      <c r="V45" s="13">
        <f>W45/(F45+G45)</f>
        <v>5576.67</v>
      </c>
      <c r="W45" s="36">
        <f>(U45+T45)*E45</f>
        <v>1400301.7</v>
      </c>
      <c r="X45" s="15" t="s">
        <v>32</v>
      </c>
      <c r="Y45" s="9" t="s">
        <v>32</v>
      </c>
      <c r="Z45" s="34">
        <v>0</v>
      </c>
      <c r="AA45" s="34">
        <v>0</v>
      </c>
      <c r="AB45" s="34">
        <v>0</v>
      </c>
      <c r="AC45" s="13">
        <f>SUM(W45)-(Z45+AA45+AB45)</f>
        <v>1400301.7</v>
      </c>
    </row>
    <row r="46" spans="1:30" ht="20.25" customHeight="1" x14ac:dyDescent="0.3">
      <c r="A46" s="8">
        <v>2014</v>
      </c>
      <c r="B46" s="16">
        <f>IF(OR(D46=0,D46=""),"",COUNTA($D$16:D46))</f>
        <v>17</v>
      </c>
      <c r="C46" s="17" t="s">
        <v>553</v>
      </c>
      <c r="D46" s="9">
        <v>1957</v>
      </c>
      <c r="E46" s="31">
        <v>362.9</v>
      </c>
      <c r="F46" s="31">
        <v>224.7</v>
      </c>
      <c r="G46" s="31">
        <v>0</v>
      </c>
      <c r="H46" s="9">
        <v>550</v>
      </c>
      <c r="I46" s="9">
        <v>975</v>
      </c>
      <c r="J46" s="9">
        <v>0</v>
      </c>
      <c r="K46" s="9">
        <v>334</v>
      </c>
      <c r="L46" s="9">
        <v>430</v>
      </c>
      <c r="M46" s="9">
        <v>0</v>
      </c>
      <c r="N46" s="9">
        <v>415</v>
      </c>
      <c r="O46" s="9">
        <v>70</v>
      </c>
      <c r="P46" s="9">
        <v>270</v>
      </c>
      <c r="Q46" s="9">
        <v>54</v>
      </c>
      <c r="R46" s="9">
        <v>380</v>
      </c>
      <c r="S46" s="9">
        <v>43</v>
      </c>
      <c r="T46" s="9">
        <v>0</v>
      </c>
      <c r="U46" s="13">
        <f>G46+H46+I46+J46+K46+L46+M46+N46+O46+P46+Q46+R46+S46</f>
        <v>3521</v>
      </c>
      <c r="V46" s="13">
        <f>W46/(F46+G46)</f>
        <v>5686.56</v>
      </c>
      <c r="W46" s="36">
        <f>(U46+T46)*E46</f>
        <v>1277770.8999999999</v>
      </c>
      <c r="X46" s="15" t="s">
        <v>32</v>
      </c>
      <c r="Y46" s="9" t="s">
        <v>32</v>
      </c>
      <c r="Z46" s="34">
        <v>0</v>
      </c>
      <c r="AA46" s="34">
        <v>0</v>
      </c>
      <c r="AB46" s="34">
        <v>0</v>
      </c>
      <c r="AC46" s="13">
        <f>SUM(W46)-(Z46+AA46+AB46)</f>
        <v>1277770.8999999999</v>
      </c>
    </row>
    <row r="47" spans="1:30" ht="20.25" customHeight="1" x14ac:dyDescent="0.3">
      <c r="A47" s="8">
        <v>2014</v>
      </c>
      <c r="B47" s="16">
        <f>IF(OR(D47=0,D47=""),"",COUNTA($D$16:D47))</f>
        <v>18</v>
      </c>
      <c r="C47" s="17" t="s">
        <v>554</v>
      </c>
      <c r="D47" s="9">
        <v>1957</v>
      </c>
      <c r="E47" s="31">
        <v>382.9</v>
      </c>
      <c r="F47" s="31">
        <v>230.2</v>
      </c>
      <c r="G47" s="31">
        <v>0</v>
      </c>
      <c r="H47" s="9">
        <v>550</v>
      </c>
      <c r="I47" s="9">
        <v>975</v>
      </c>
      <c r="J47" s="9">
        <v>0</v>
      </c>
      <c r="K47" s="9">
        <v>334</v>
      </c>
      <c r="L47" s="9">
        <v>430</v>
      </c>
      <c r="M47" s="9">
        <v>0</v>
      </c>
      <c r="N47" s="9">
        <v>415</v>
      </c>
      <c r="O47" s="9">
        <v>70</v>
      </c>
      <c r="P47" s="9">
        <v>270</v>
      </c>
      <c r="Q47" s="9">
        <v>54</v>
      </c>
      <c r="R47" s="9">
        <v>380</v>
      </c>
      <c r="S47" s="9">
        <v>43</v>
      </c>
      <c r="T47" s="9">
        <v>0</v>
      </c>
      <c r="U47" s="13">
        <f>G47+H47+I47+J47+K47+L47+M47+N47+O47+P47+Q47+R47+S47</f>
        <v>3521</v>
      </c>
      <c r="V47" s="13">
        <f>W47/(F47+G47)</f>
        <v>5856.61</v>
      </c>
      <c r="W47" s="36">
        <f>(U47+T47)*E47</f>
        <v>1348190.9</v>
      </c>
      <c r="X47" s="15" t="s">
        <v>32</v>
      </c>
      <c r="Y47" s="9" t="s">
        <v>32</v>
      </c>
      <c r="Z47" s="34">
        <v>0</v>
      </c>
      <c r="AA47" s="34">
        <v>0</v>
      </c>
      <c r="AB47" s="34">
        <v>0</v>
      </c>
      <c r="AC47" s="13">
        <f>SUM(W47)-(Z47+AA47+AB47)</f>
        <v>1348190.9</v>
      </c>
    </row>
    <row r="48" spans="1:30" s="4" customFormat="1" ht="20.25" customHeight="1" x14ac:dyDescent="0.3">
      <c r="A48" s="8">
        <v>2014</v>
      </c>
      <c r="B48" s="16" t="str">
        <f>IF(OR(D48=0,D48=""),"",COUNTA($D$16:D48))</f>
        <v/>
      </c>
      <c r="C48" s="10"/>
      <c r="D48" s="11"/>
      <c r="E48" s="32">
        <f>SUM(E45:E47)</f>
        <v>1143.5</v>
      </c>
      <c r="F48" s="32">
        <f>SUM(F45:F47)</f>
        <v>706</v>
      </c>
      <c r="G48" s="32">
        <v>0</v>
      </c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2"/>
      <c r="V48" s="13"/>
      <c r="W48" s="37">
        <f>SUM(W45:W47)</f>
        <v>4026263.5</v>
      </c>
      <c r="X48" s="14"/>
      <c r="Y48" s="9"/>
      <c r="Z48" s="35"/>
      <c r="AA48" s="35"/>
      <c r="AB48" s="35"/>
      <c r="AC48" s="12">
        <f>SUM(W48)-(Z48+AA48+AB48)</f>
        <v>4026263.5</v>
      </c>
      <c r="AD48" s="2"/>
    </row>
    <row r="49" spans="1:30" ht="20.25" customHeight="1" x14ac:dyDescent="0.3">
      <c r="A49" s="8">
        <v>2014</v>
      </c>
      <c r="B49" s="16" t="str">
        <f>IF(OR(D49=0,D49=""),"",COUNTA($D$16:D49))</f>
        <v/>
      </c>
      <c r="C49" s="10" t="s">
        <v>13</v>
      </c>
      <c r="D49" s="11"/>
      <c r="E49" s="32"/>
      <c r="F49" s="32"/>
      <c r="G49" s="32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2"/>
      <c r="V49" s="13"/>
      <c r="W49" s="37"/>
      <c r="X49" s="14"/>
      <c r="Y49" s="9"/>
      <c r="Z49" s="35"/>
      <c r="AA49" s="35"/>
      <c r="AB49" s="35"/>
      <c r="AC49" s="12"/>
    </row>
    <row r="50" spans="1:30" ht="20.25" customHeight="1" x14ac:dyDescent="0.3">
      <c r="A50" s="8">
        <v>2014</v>
      </c>
      <c r="B50" s="16">
        <f>IF(OR(D50=0,D50=""),"",COUNTA($D$16:D50))</f>
        <v>19</v>
      </c>
      <c r="C50" s="17" t="s">
        <v>43</v>
      </c>
      <c r="D50" s="9">
        <v>1957</v>
      </c>
      <c r="E50" s="31">
        <v>437.8</v>
      </c>
      <c r="F50" s="31">
        <v>416.2</v>
      </c>
      <c r="G50" s="31">
        <v>0</v>
      </c>
      <c r="H50" s="9">
        <v>550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415</v>
      </c>
      <c r="O50" s="9">
        <v>70</v>
      </c>
      <c r="P50" s="9">
        <v>270</v>
      </c>
      <c r="Q50" s="9">
        <v>54</v>
      </c>
      <c r="R50" s="9">
        <v>380</v>
      </c>
      <c r="S50" s="9">
        <v>43</v>
      </c>
      <c r="T50" s="9">
        <v>0</v>
      </c>
      <c r="U50" s="13">
        <f>G50+H50+I50+J50+K50+L50+M50+N50+O50+P50+Q50+R50+S50</f>
        <v>1782</v>
      </c>
      <c r="V50" s="13">
        <f>W50/(F50+G50)</f>
        <v>1874.48</v>
      </c>
      <c r="W50" s="36">
        <f>(U50+T50)*E50</f>
        <v>780159.6</v>
      </c>
      <c r="X50" s="15" t="s">
        <v>32</v>
      </c>
      <c r="Y50" s="9" t="s">
        <v>32</v>
      </c>
      <c r="Z50" s="34">
        <v>0</v>
      </c>
      <c r="AA50" s="34">
        <v>0</v>
      </c>
      <c r="AB50" s="34">
        <v>0</v>
      </c>
      <c r="AC50" s="13">
        <f>SUM(W50)-(Z50+AA50+AB50)</f>
        <v>780159.6</v>
      </c>
    </row>
    <row r="51" spans="1:30" s="4" customFormat="1" ht="20.25" customHeight="1" x14ac:dyDescent="0.3">
      <c r="A51" s="8">
        <v>2014</v>
      </c>
      <c r="B51" s="16" t="str">
        <f>IF(OR(D51=0,D51=""),"",COUNTA($D$16:D51))</f>
        <v/>
      </c>
      <c r="C51" s="10"/>
      <c r="D51" s="11"/>
      <c r="E51" s="32">
        <f>E50</f>
        <v>437.8</v>
      </c>
      <c r="F51" s="32">
        <f>F50</f>
        <v>416.2</v>
      </c>
      <c r="G51" s="32">
        <v>0</v>
      </c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2"/>
      <c r="V51" s="13"/>
      <c r="W51" s="37">
        <f>SUM(W50)</f>
        <v>780159.6</v>
      </c>
      <c r="X51" s="14"/>
      <c r="Y51" s="9"/>
      <c r="Z51" s="35"/>
      <c r="AA51" s="35"/>
      <c r="AB51" s="35"/>
      <c r="AC51" s="12">
        <f>SUM(W51)-(Z51+AA51+AB51)</f>
        <v>780159.6</v>
      </c>
      <c r="AD51" s="2"/>
    </row>
    <row r="52" spans="1:30" ht="20.25" customHeight="1" x14ac:dyDescent="0.3">
      <c r="A52" s="8">
        <v>2014</v>
      </c>
      <c r="B52" s="16" t="str">
        <f>IF(OR(D52=0,D52=""),"",COUNTA($D$16:D52))</f>
        <v/>
      </c>
      <c r="C52" s="10" t="s">
        <v>134</v>
      </c>
      <c r="D52" s="11"/>
      <c r="E52" s="32"/>
      <c r="F52" s="32"/>
      <c r="G52" s="32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2"/>
      <c r="V52" s="13"/>
      <c r="W52" s="37"/>
      <c r="X52" s="14"/>
      <c r="Y52" s="9"/>
      <c r="Z52" s="35"/>
      <c r="AA52" s="35"/>
      <c r="AB52" s="35"/>
      <c r="AC52" s="12"/>
    </row>
    <row r="53" spans="1:30" ht="20.25" customHeight="1" x14ac:dyDescent="0.3">
      <c r="A53" s="8">
        <v>2014</v>
      </c>
      <c r="B53" s="16">
        <f>IF(OR(D53=0,D53=""),"",COUNTA($D$16:D53))</f>
        <v>20</v>
      </c>
      <c r="C53" s="17" t="s">
        <v>666</v>
      </c>
      <c r="D53" s="9">
        <v>1953</v>
      </c>
      <c r="E53" s="31">
        <v>758.5</v>
      </c>
      <c r="F53" s="31">
        <v>585.9</v>
      </c>
      <c r="G53" s="31">
        <v>0</v>
      </c>
      <c r="H53" s="9">
        <v>550</v>
      </c>
      <c r="I53" s="9">
        <v>0</v>
      </c>
      <c r="J53" s="9">
        <v>0</v>
      </c>
      <c r="K53" s="9">
        <v>334</v>
      </c>
      <c r="L53" s="9">
        <v>430</v>
      </c>
      <c r="M53" s="9">
        <v>0</v>
      </c>
      <c r="N53" s="9">
        <v>415</v>
      </c>
      <c r="O53" s="9">
        <v>70</v>
      </c>
      <c r="P53" s="9">
        <v>270</v>
      </c>
      <c r="Q53" s="9">
        <v>54</v>
      </c>
      <c r="R53" s="9">
        <v>380</v>
      </c>
      <c r="S53" s="9">
        <v>43</v>
      </c>
      <c r="T53" s="9">
        <v>0</v>
      </c>
      <c r="U53" s="13">
        <f>G53+H53+I53+J53+K53+L53+M53+N53+O53+P53+Q53+R53+S53</f>
        <v>2546</v>
      </c>
      <c r="V53" s="13">
        <f>W53/(F53+G53)</f>
        <v>3296.02</v>
      </c>
      <c r="W53" s="36">
        <f>(U53+T53)*E53</f>
        <v>1931141</v>
      </c>
      <c r="X53" s="15" t="s">
        <v>32</v>
      </c>
      <c r="Y53" s="9" t="s">
        <v>32</v>
      </c>
      <c r="Z53" s="34">
        <v>0</v>
      </c>
      <c r="AA53" s="34">
        <v>0</v>
      </c>
      <c r="AB53" s="34">
        <v>0</v>
      </c>
      <c r="AC53" s="13">
        <f>SUM(W53)-(Z53+AA53+AB53)</f>
        <v>1931141</v>
      </c>
    </row>
    <row r="54" spans="1:30" ht="20.25" customHeight="1" x14ac:dyDescent="0.3">
      <c r="A54" s="8">
        <v>2014</v>
      </c>
      <c r="B54" s="16">
        <f>IF(OR(D54=0,D54=""),"",COUNTA($D$16:D54))</f>
        <v>21</v>
      </c>
      <c r="C54" s="17" t="s">
        <v>419</v>
      </c>
      <c r="D54" s="9">
        <v>1956</v>
      </c>
      <c r="E54" s="31">
        <v>425.2</v>
      </c>
      <c r="F54" s="31">
        <v>407.3</v>
      </c>
      <c r="G54" s="31">
        <v>0</v>
      </c>
      <c r="H54" s="9">
        <v>550</v>
      </c>
      <c r="I54" s="9">
        <v>0</v>
      </c>
      <c r="J54" s="9">
        <v>0</v>
      </c>
      <c r="K54" s="9">
        <v>334</v>
      </c>
      <c r="L54" s="9">
        <v>430</v>
      </c>
      <c r="M54" s="9">
        <v>0</v>
      </c>
      <c r="N54" s="9">
        <v>415</v>
      </c>
      <c r="O54" s="9">
        <v>70</v>
      </c>
      <c r="P54" s="9">
        <v>270</v>
      </c>
      <c r="Q54" s="9">
        <v>54</v>
      </c>
      <c r="R54" s="9">
        <v>380</v>
      </c>
      <c r="S54" s="9">
        <v>43</v>
      </c>
      <c r="T54" s="9">
        <v>0</v>
      </c>
      <c r="U54" s="13">
        <f>G54+H54+I54+J54+K54+L54+M54+N54+O54+P54+Q54+R54+S54</f>
        <v>2546</v>
      </c>
      <c r="V54" s="13">
        <f>W54/(F54+G54)</f>
        <v>2657.89</v>
      </c>
      <c r="W54" s="36">
        <f>(U54+T54)*E54</f>
        <v>1082559.2</v>
      </c>
      <c r="X54" s="15" t="s">
        <v>32</v>
      </c>
      <c r="Y54" s="9" t="s">
        <v>32</v>
      </c>
      <c r="Z54" s="34">
        <v>0</v>
      </c>
      <c r="AA54" s="34">
        <v>0</v>
      </c>
      <c r="AB54" s="34">
        <v>0</v>
      </c>
      <c r="AC54" s="13">
        <f>SUM(W54)-(Z54+AA54+AB54)</f>
        <v>1082559.2</v>
      </c>
    </row>
    <row r="55" spans="1:30" ht="20.25" customHeight="1" x14ac:dyDescent="0.3">
      <c r="A55" s="8">
        <v>2014</v>
      </c>
      <c r="B55" s="16">
        <f>IF(OR(D55=0,D55=""),"",COUNTA($D$16:D55))</f>
        <v>22</v>
      </c>
      <c r="C55" s="17" t="s">
        <v>347</v>
      </c>
      <c r="D55" s="9">
        <v>1957</v>
      </c>
      <c r="E55" s="31">
        <v>356</v>
      </c>
      <c r="F55" s="31">
        <v>175.2</v>
      </c>
      <c r="G55" s="31">
        <v>0</v>
      </c>
      <c r="H55" s="9">
        <v>550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415</v>
      </c>
      <c r="O55" s="9">
        <v>70</v>
      </c>
      <c r="P55" s="9">
        <v>270</v>
      </c>
      <c r="Q55" s="9">
        <v>54</v>
      </c>
      <c r="R55" s="9">
        <v>380</v>
      </c>
      <c r="S55" s="9">
        <v>43</v>
      </c>
      <c r="T55" s="9">
        <v>0</v>
      </c>
      <c r="U55" s="13">
        <f>G55+H55+I55+J55+K55+L55+M55+N55+O55+P55+Q55+R55+S55</f>
        <v>1782</v>
      </c>
      <c r="V55" s="13">
        <f>W55/(F55+G55)</f>
        <v>3620.96</v>
      </c>
      <c r="W55" s="36">
        <f>(U55+T55)*E55</f>
        <v>634392</v>
      </c>
      <c r="X55" s="15" t="s">
        <v>32</v>
      </c>
      <c r="Y55" s="9" t="s">
        <v>32</v>
      </c>
      <c r="Z55" s="34">
        <v>0</v>
      </c>
      <c r="AA55" s="34">
        <v>0</v>
      </c>
      <c r="AB55" s="34">
        <v>0</v>
      </c>
      <c r="AC55" s="13">
        <f>SUM(W55)-(Z55+AA55+AB55)</f>
        <v>634392</v>
      </c>
    </row>
    <row r="56" spans="1:30" s="4" customFormat="1" ht="20.25" customHeight="1" x14ac:dyDescent="0.3">
      <c r="A56" s="8">
        <v>2014</v>
      </c>
      <c r="B56" s="16" t="str">
        <f>IF(OR(D56=0,D56=""),"",COUNTA($D$16:D56))</f>
        <v/>
      </c>
      <c r="C56" s="10"/>
      <c r="D56" s="11"/>
      <c r="E56" s="32">
        <f>SUM(E53:E55)</f>
        <v>1539.7</v>
      </c>
      <c r="F56" s="32">
        <f>SUM(F53:F55)</f>
        <v>1168.4000000000001</v>
      </c>
      <c r="G56" s="32">
        <v>0</v>
      </c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2"/>
      <c r="V56" s="13">
        <f>SUM(V53:V55)</f>
        <v>9574.8700000000008</v>
      </c>
      <c r="W56" s="37">
        <f>SUM(W53:W55)</f>
        <v>3648092.2</v>
      </c>
      <c r="X56" s="14"/>
      <c r="Y56" s="9"/>
      <c r="Z56" s="35"/>
      <c r="AA56" s="35"/>
      <c r="AB56" s="35"/>
      <c r="AC56" s="12">
        <f>SUM(AC53:AC55)</f>
        <v>3648092.2</v>
      </c>
      <c r="AD56" s="2"/>
    </row>
    <row r="57" spans="1:30" ht="20.25" customHeight="1" x14ac:dyDescent="0.3">
      <c r="A57" s="8">
        <v>2014</v>
      </c>
      <c r="B57" s="16" t="str">
        <f>IF(OR(D57=0,D57=""),"",COUNTA($D$16:D57))</f>
        <v/>
      </c>
      <c r="C57" s="10" t="s">
        <v>14</v>
      </c>
      <c r="D57" s="11"/>
      <c r="E57" s="32"/>
      <c r="F57" s="32"/>
      <c r="G57" s="32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2"/>
      <c r="V57" s="13"/>
      <c r="W57" s="37"/>
      <c r="X57" s="14"/>
      <c r="Y57" s="9"/>
      <c r="Z57" s="35"/>
      <c r="AA57" s="35"/>
      <c r="AB57" s="35"/>
      <c r="AC57" s="12"/>
    </row>
    <row r="58" spans="1:30" ht="20.25" customHeight="1" x14ac:dyDescent="0.3">
      <c r="A58" s="8">
        <v>2014</v>
      </c>
      <c r="B58" s="16">
        <f>IF(OR(D58=0,D58=""),"",COUNTA($D$16:D58))</f>
        <v>23</v>
      </c>
      <c r="C58" s="17" t="s">
        <v>420</v>
      </c>
      <c r="D58" s="9">
        <v>1869</v>
      </c>
      <c r="E58" s="31">
        <v>154.69999999999999</v>
      </c>
      <c r="F58" s="31">
        <v>137.1</v>
      </c>
      <c r="G58" s="31">
        <v>0</v>
      </c>
      <c r="H58" s="9">
        <v>550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415</v>
      </c>
      <c r="O58" s="9">
        <v>70</v>
      </c>
      <c r="P58" s="9">
        <v>270</v>
      </c>
      <c r="Q58" s="9">
        <v>54</v>
      </c>
      <c r="R58" s="9">
        <v>380</v>
      </c>
      <c r="S58" s="9">
        <v>43</v>
      </c>
      <c r="T58" s="9">
        <v>0</v>
      </c>
      <c r="U58" s="13">
        <f>G58+H58+I58+J58+K58+L58+M58+N58+O58+P58+Q58+R58+S58</f>
        <v>1782</v>
      </c>
      <c r="V58" s="13">
        <f>W58/(F58+G58)</f>
        <v>2010.76</v>
      </c>
      <c r="W58" s="36">
        <f>(U58+T58)*E58</f>
        <v>275675.40000000002</v>
      </c>
      <c r="X58" s="15" t="s">
        <v>32</v>
      </c>
      <c r="Y58" s="9" t="s">
        <v>32</v>
      </c>
      <c r="Z58" s="34">
        <v>0</v>
      </c>
      <c r="AA58" s="34">
        <v>0</v>
      </c>
      <c r="AB58" s="34">
        <v>0</v>
      </c>
      <c r="AC58" s="13">
        <f>SUM(W58)-(Z58+AA58+AB58)</f>
        <v>275675.40000000002</v>
      </c>
    </row>
    <row r="59" spans="1:30" s="4" customFormat="1" ht="20.25" customHeight="1" x14ac:dyDescent="0.3">
      <c r="A59" s="8">
        <v>2014</v>
      </c>
      <c r="B59" s="16" t="str">
        <f>IF(OR(D59=0,D59=""),"",COUNTA($D$16:D59))</f>
        <v/>
      </c>
      <c r="C59" s="10"/>
      <c r="D59" s="11"/>
      <c r="E59" s="32">
        <f>E58</f>
        <v>154.69999999999999</v>
      </c>
      <c r="F59" s="32">
        <f>F58</f>
        <v>137.1</v>
      </c>
      <c r="G59" s="32">
        <v>0</v>
      </c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2"/>
      <c r="V59" s="13"/>
      <c r="W59" s="37">
        <f>SUM(W58)</f>
        <v>275675.40000000002</v>
      </c>
      <c r="X59" s="14"/>
      <c r="Y59" s="9"/>
      <c r="Z59" s="35"/>
      <c r="AA59" s="35"/>
      <c r="AB59" s="35"/>
      <c r="AC59" s="12">
        <f>SUM(W59)-(Z59+AA59+AB59)</f>
        <v>275675.40000000002</v>
      </c>
      <c r="AD59" s="2"/>
    </row>
    <row r="60" spans="1:30" ht="20.25" customHeight="1" x14ac:dyDescent="0.3">
      <c r="A60" s="8">
        <v>2014</v>
      </c>
      <c r="B60" s="16" t="str">
        <f>IF(OR(D60=0,D60=""),"",COUNTA($D$16:D60))</f>
        <v/>
      </c>
      <c r="C60" s="10" t="s">
        <v>135</v>
      </c>
      <c r="D60" s="11"/>
      <c r="E60" s="32"/>
      <c r="F60" s="32"/>
      <c r="G60" s="32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2"/>
      <c r="V60" s="13"/>
      <c r="W60" s="37"/>
      <c r="X60" s="14"/>
      <c r="Y60" s="9"/>
      <c r="Z60" s="35"/>
      <c r="AA60" s="35"/>
      <c r="AB60" s="35"/>
      <c r="AC60" s="12"/>
    </row>
    <row r="61" spans="1:30" ht="20.25" customHeight="1" x14ac:dyDescent="0.3">
      <c r="A61" s="8">
        <v>2014</v>
      </c>
      <c r="B61" s="16">
        <f>IF(OR(D61=0,D61=""),"",COUNTA($D$16:D61))</f>
        <v>24</v>
      </c>
      <c r="C61" s="17" t="s">
        <v>421</v>
      </c>
      <c r="D61" s="9">
        <v>1917</v>
      </c>
      <c r="E61" s="31">
        <v>248.4</v>
      </c>
      <c r="F61" s="31">
        <v>143.19999999999999</v>
      </c>
      <c r="G61" s="31">
        <v>0</v>
      </c>
      <c r="H61" s="9">
        <v>550</v>
      </c>
      <c r="I61" s="9">
        <v>0</v>
      </c>
      <c r="J61" s="9">
        <v>0</v>
      </c>
      <c r="K61" s="9">
        <v>334</v>
      </c>
      <c r="L61" s="9">
        <v>430</v>
      </c>
      <c r="M61" s="9">
        <v>0</v>
      </c>
      <c r="N61" s="9">
        <v>415</v>
      </c>
      <c r="O61" s="9">
        <v>70</v>
      </c>
      <c r="P61" s="9">
        <v>270</v>
      </c>
      <c r="Q61" s="9">
        <v>54</v>
      </c>
      <c r="R61" s="9">
        <v>380</v>
      </c>
      <c r="S61" s="9">
        <v>43</v>
      </c>
      <c r="T61" s="9">
        <v>0</v>
      </c>
      <c r="U61" s="13">
        <f>G61+H61+I61+J61+K61+L61+M61+N61+O61+P61+Q61+R61+S61</f>
        <v>2546</v>
      </c>
      <c r="V61" s="13">
        <f t="shared" ref="V61:V65" si="1">W61/(F61+G61)</f>
        <v>4416.3900000000003</v>
      </c>
      <c r="W61" s="36">
        <f t="shared" ref="W61:W65" si="2">(U61+T61)*E61</f>
        <v>632426.4</v>
      </c>
      <c r="X61" s="15" t="s">
        <v>32</v>
      </c>
      <c r="Y61" s="9" t="s">
        <v>32</v>
      </c>
      <c r="Z61" s="34">
        <v>0</v>
      </c>
      <c r="AA61" s="34">
        <v>0</v>
      </c>
      <c r="AB61" s="34">
        <v>0</v>
      </c>
      <c r="AC61" s="13">
        <f t="shared" ref="AC61:AC65" si="3">SUM(W61)-(Z61+AA61+AB61)</f>
        <v>632426.4</v>
      </c>
    </row>
    <row r="62" spans="1:30" ht="20.25" customHeight="1" x14ac:dyDescent="0.3">
      <c r="A62" s="8">
        <v>2014</v>
      </c>
      <c r="B62" s="16">
        <f>IF(OR(D62=0,D62=""),"",COUNTA($D$16:D62))</f>
        <v>25</v>
      </c>
      <c r="C62" s="17" t="s">
        <v>136</v>
      </c>
      <c r="D62" s="9">
        <v>1954</v>
      </c>
      <c r="E62" s="31">
        <v>330.1</v>
      </c>
      <c r="F62" s="31">
        <v>271.8</v>
      </c>
      <c r="G62" s="31">
        <v>0</v>
      </c>
      <c r="H62" s="9">
        <v>550</v>
      </c>
      <c r="I62" s="9">
        <v>975</v>
      </c>
      <c r="J62" s="9">
        <v>0</v>
      </c>
      <c r="K62" s="9">
        <v>334</v>
      </c>
      <c r="L62" s="9">
        <v>430</v>
      </c>
      <c r="M62" s="9">
        <v>0</v>
      </c>
      <c r="N62" s="9">
        <v>415</v>
      </c>
      <c r="O62" s="9">
        <v>70</v>
      </c>
      <c r="P62" s="9">
        <v>270</v>
      </c>
      <c r="Q62" s="9">
        <v>54</v>
      </c>
      <c r="R62" s="9">
        <v>380</v>
      </c>
      <c r="S62" s="9">
        <v>43</v>
      </c>
      <c r="T62" s="9">
        <v>0</v>
      </c>
      <c r="U62" s="13">
        <f>G62+H62+I62+J62+K62+L62+M62+N62+O62+P62+Q62+R62+S62</f>
        <v>3521</v>
      </c>
      <c r="V62" s="13">
        <f t="shared" si="1"/>
        <v>4276.24</v>
      </c>
      <c r="W62" s="36">
        <f t="shared" si="2"/>
        <v>1162282.1000000001</v>
      </c>
      <c r="X62" s="15" t="s">
        <v>32</v>
      </c>
      <c r="Y62" s="9" t="s">
        <v>32</v>
      </c>
      <c r="Z62" s="34">
        <v>0</v>
      </c>
      <c r="AA62" s="34">
        <v>0</v>
      </c>
      <c r="AB62" s="34">
        <v>0</v>
      </c>
      <c r="AC62" s="13">
        <f t="shared" si="3"/>
        <v>1162282.1000000001</v>
      </c>
    </row>
    <row r="63" spans="1:30" ht="20.25" customHeight="1" x14ac:dyDescent="0.3">
      <c r="A63" s="8">
        <v>2014</v>
      </c>
      <c r="B63" s="16">
        <f>IF(OR(D63=0,D63=""),"",COUNTA($D$16:D63))</f>
        <v>26</v>
      </c>
      <c r="C63" s="17" t="s">
        <v>422</v>
      </c>
      <c r="D63" s="9">
        <v>1917</v>
      </c>
      <c r="E63" s="31">
        <v>532.5</v>
      </c>
      <c r="F63" s="31">
        <v>208.3</v>
      </c>
      <c r="G63" s="31">
        <v>365.3</v>
      </c>
      <c r="H63" s="9">
        <v>550</v>
      </c>
      <c r="I63" s="9">
        <v>0</v>
      </c>
      <c r="J63" s="9">
        <v>0</v>
      </c>
      <c r="K63" s="9">
        <v>334</v>
      </c>
      <c r="L63" s="9">
        <v>430</v>
      </c>
      <c r="M63" s="9">
        <v>0</v>
      </c>
      <c r="N63" s="9">
        <v>415</v>
      </c>
      <c r="O63" s="9">
        <v>70</v>
      </c>
      <c r="P63" s="9">
        <v>270</v>
      </c>
      <c r="Q63" s="9">
        <v>54</v>
      </c>
      <c r="R63" s="9">
        <v>380</v>
      </c>
      <c r="S63" s="9">
        <v>43</v>
      </c>
      <c r="T63" s="9">
        <v>0</v>
      </c>
      <c r="U63" s="13">
        <f>H63+I63+J63+K63+L63+M63+N63+O63+P63+Q63+R63+S63</f>
        <v>2546</v>
      </c>
      <c r="V63" s="13">
        <f t="shared" si="1"/>
        <v>2363.5700000000002</v>
      </c>
      <c r="W63" s="36">
        <f t="shared" si="2"/>
        <v>1355745</v>
      </c>
      <c r="X63" s="15" t="s">
        <v>32</v>
      </c>
      <c r="Y63" s="9" t="s">
        <v>32</v>
      </c>
      <c r="Z63" s="34">
        <v>0</v>
      </c>
      <c r="AA63" s="34">
        <v>0</v>
      </c>
      <c r="AB63" s="34">
        <v>0</v>
      </c>
      <c r="AC63" s="13">
        <f t="shared" si="3"/>
        <v>1355745</v>
      </c>
    </row>
    <row r="64" spans="1:30" ht="20.25" customHeight="1" x14ac:dyDescent="0.3">
      <c r="A64" s="8">
        <v>2014</v>
      </c>
      <c r="B64" s="16">
        <f>IF(OR(D64=0,D64=""),"",COUNTA($D$16:D64))</f>
        <v>27</v>
      </c>
      <c r="C64" s="17" t="s">
        <v>423</v>
      </c>
      <c r="D64" s="9">
        <v>1917</v>
      </c>
      <c r="E64" s="31">
        <v>207.4</v>
      </c>
      <c r="F64" s="31">
        <v>126.6</v>
      </c>
      <c r="G64" s="31">
        <v>39.4</v>
      </c>
      <c r="H64" s="9">
        <v>550</v>
      </c>
      <c r="I64" s="9">
        <v>0</v>
      </c>
      <c r="J64" s="9">
        <v>0</v>
      </c>
      <c r="K64" s="9">
        <v>334</v>
      </c>
      <c r="L64" s="9">
        <v>430</v>
      </c>
      <c r="M64" s="9">
        <v>0</v>
      </c>
      <c r="N64" s="9">
        <v>415</v>
      </c>
      <c r="O64" s="9">
        <v>70</v>
      </c>
      <c r="P64" s="9">
        <v>270</v>
      </c>
      <c r="Q64" s="9">
        <v>54</v>
      </c>
      <c r="R64" s="9">
        <v>380</v>
      </c>
      <c r="S64" s="9">
        <v>43</v>
      </c>
      <c r="T64" s="9">
        <v>0</v>
      </c>
      <c r="U64" s="13">
        <f>H64+I64+J64+K64+L64+M64+N64+O64+P64+Q64+R64+S64</f>
        <v>2546</v>
      </c>
      <c r="V64" s="13">
        <f t="shared" si="1"/>
        <v>3180.97</v>
      </c>
      <c r="W64" s="36">
        <f t="shared" si="2"/>
        <v>528040.4</v>
      </c>
      <c r="X64" s="15" t="s">
        <v>32</v>
      </c>
      <c r="Y64" s="9" t="s">
        <v>32</v>
      </c>
      <c r="Z64" s="34">
        <v>0</v>
      </c>
      <c r="AA64" s="34">
        <v>0</v>
      </c>
      <c r="AB64" s="34">
        <v>0</v>
      </c>
      <c r="AC64" s="13">
        <f t="shared" si="3"/>
        <v>528040.4</v>
      </c>
    </row>
    <row r="65" spans="1:30" ht="20.25" customHeight="1" x14ac:dyDescent="0.3">
      <c r="A65" s="8">
        <v>2014</v>
      </c>
      <c r="B65" s="16">
        <f>IF(OR(D65=0,D65=""),"",COUNTA($D$16:D65))</f>
        <v>28</v>
      </c>
      <c r="C65" s="17" t="s">
        <v>600</v>
      </c>
      <c r="D65" s="9">
        <v>1917</v>
      </c>
      <c r="E65" s="31">
        <v>460.7</v>
      </c>
      <c r="F65" s="31">
        <v>259.3</v>
      </c>
      <c r="G65" s="31">
        <v>0</v>
      </c>
      <c r="H65" s="9">
        <v>550</v>
      </c>
      <c r="I65" s="9">
        <v>0</v>
      </c>
      <c r="J65" s="9">
        <v>0</v>
      </c>
      <c r="K65" s="9">
        <v>334</v>
      </c>
      <c r="L65" s="9">
        <v>430</v>
      </c>
      <c r="M65" s="9">
        <v>0</v>
      </c>
      <c r="N65" s="9">
        <v>415</v>
      </c>
      <c r="O65" s="9">
        <v>70</v>
      </c>
      <c r="P65" s="9">
        <v>270</v>
      </c>
      <c r="Q65" s="9">
        <v>54</v>
      </c>
      <c r="R65" s="9">
        <v>380</v>
      </c>
      <c r="S65" s="9">
        <v>43</v>
      </c>
      <c r="T65" s="9">
        <v>0</v>
      </c>
      <c r="U65" s="13">
        <f>G65+H65+I65+J65+K65+L65+M65+N65+O65+P65+Q65+R65+S65</f>
        <v>2546</v>
      </c>
      <c r="V65" s="13">
        <f t="shared" si="1"/>
        <v>4523.49</v>
      </c>
      <c r="W65" s="36">
        <f t="shared" si="2"/>
        <v>1172942.2</v>
      </c>
      <c r="X65" s="15" t="s">
        <v>32</v>
      </c>
      <c r="Y65" s="9" t="s">
        <v>32</v>
      </c>
      <c r="Z65" s="34">
        <v>0</v>
      </c>
      <c r="AA65" s="34">
        <v>0</v>
      </c>
      <c r="AB65" s="34">
        <v>0</v>
      </c>
      <c r="AC65" s="13">
        <f t="shared" si="3"/>
        <v>1172942.2</v>
      </c>
    </row>
    <row r="66" spans="1:30" s="4" customFormat="1" ht="20.25" customHeight="1" x14ac:dyDescent="0.3">
      <c r="A66" s="8">
        <v>2014</v>
      </c>
      <c r="B66" s="16" t="str">
        <f>IF(OR(D66=0,D66=""),"",COUNTA($D$16:D66))</f>
        <v/>
      </c>
      <c r="C66" s="10"/>
      <c r="D66" s="11"/>
      <c r="E66" s="32">
        <f>SUM(E61:E65)</f>
        <v>1779.1</v>
      </c>
      <c r="F66" s="32">
        <f>SUM(F61:F65)</f>
        <v>1009.2</v>
      </c>
      <c r="G66" s="32">
        <f>SUM(G61:G65)</f>
        <v>404.7</v>
      </c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2"/>
      <c r="V66" s="13"/>
      <c r="W66" s="37">
        <f>SUM(W61:W65)</f>
        <v>4851436.0999999996</v>
      </c>
      <c r="X66" s="14"/>
      <c r="Y66" s="9"/>
      <c r="Z66" s="35"/>
      <c r="AA66" s="35"/>
      <c r="AB66" s="35"/>
      <c r="AC66" s="12">
        <f>SUM(AC61:AC65)</f>
        <v>4851436.0999999996</v>
      </c>
      <c r="AD66" s="2"/>
    </row>
    <row r="67" spans="1:30" ht="20.25" customHeight="1" x14ac:dyDescent="0.3">
      <c r="A67" s="8">
        <v>2014</v>
      </c>
      <c r="B67" s="16" t="str">
        <f>IF(OR(D67=0,D67=""),"",COUNTA($D$16:D67))</f>
        <v/>
      </c>
      <c r="C67" s="10" t="s">
        <v>21</v>
      </c>
      <c r="D67" s="11"/>
      <c r="E67" s="32"/>
      <c r="F67" s="32"/>
      <c r="G67" s="32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2"/>
      <c r="V67" s="13"/>
      <c r="W67" s="37"/>
      <c r="X67" s="14"/>
      <c r="Y67" s="9"/>
      <c r="Z67" s="35"/>
      <c r="AA67" s="35"/>
      <c r="AB67" s="35"/>
      <c r="AC67" s="12"/>
    </row>
    <row r="68" spans="1:30" ht="20.25" customHeight="1" x14ac:dyDescent="0.3">
      <c r="A68" s="8">
        <v>2014</v>
      </c>
      <c r="B68" s="16">
        <f>IF(OR(D68=0,D68=""),"",COUNTA($D$16:D68))</f>
        <v>29</v>
      </c>
      <c r="C68" s="17" t="s">
        <v>51</v>
      </c>
      <c r="D68" s="9">
        <v>1952</v>
      </c>
      <c r="E68" s="31">
        <v>439.3</v>
      </c>
      <c r="F68" s="31">
        <v>400.5</v>
      </c>
      <c r="G68" s="31">
        <v>0</v>
      </c>
      <c r="H68" s="9">
        <v>550</v>
      </c>
      <c r="I68" s="9">
        <v>0</v>
      </c>
      <c r="J68" s="9">
        <v>0</v>
      </c>
      <c r="K68" s="9">
        <v>334</v>
      </c>
      <c r="L68" s="9">
        <v>430</v>
      </c>
      <c r="M68" s="9">
        <v>0</v>
      </c>
      <c r="N68" s="9">
        <v>415</v>
      </c>
      <c r="O68" s="9">
        <v>70</v>
      </c>
      <c r="P68" s="9">
        <v>270</v>
      </c>
      <c r="Q68" s="9">
        <v>54</v>
      </c>
      <c r="R68" s="9">
        <v>380</v>
      </c>
      <c r="S68" s="9">
        <v>43</v>
      </c>
      <c r="T68" s="9">
        <v>0</v>
      </c>
      <c r="U68" s="13">
        <f>H68+P68+I68+J68+K68+L68+M68+N68+O68+Q68+R68+S68+T68</f>
        <v>2546</v>
      </c>
      <c r="V68" s="13">
        <f>W68/(F68+G68)</f>
        <v>2792.65</v>
      </c>
      <c r="W68" s="36">
        <f>(U68+T68)*E68</f>
        <v>1118457.8</v>
      </c>
      <c r="X68" s="15" t="s">
        <v>32</v>
      </c>
      <c r="Y68" s="9" t="s">
        <v>32</v>
      </c>
      <c r="Z68" s="34">
        <v>0</v>
      </c>
      <c r="AA68" s="34">
        <v>0</v>
      </c>
      <c r="AB68" s="34">
        <v>0</v>
      </c>
      <c r="AC68" s="13">
        <f>SUM(W68)-(Z68+AA68+AB68)</f>
        <v>1118457.8</v>
      </c>
    </row>
    <row r="69" spans="1:30" s="4" customFormat="1" ht="20.25" customHeight="1" x14ac:dyDescent="0.3">
      <c r="A69" s="8">
        <v>2014</v>
      </c>
      <c r="B69" s="16" t="str">
        <f>IF(OR(D69=0,D69=""),"",COUNTA($D$16:D69))</f>
        <v/>
      </c>
      <c r="C69" s="10"/>
      <c r="D69" s="11"/>
      <c r="E69" s="32">
        <f>E68</f>
        <v>439.3</v>
      </c>
      <c r="F69" s="32">
        <f>F68</f>
        <v>400.5</v>
      </c>
      <c r="G69" s="32">
        <v>0</v>
      </c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2"/>
      <c r="V69" s="13"/>
      <c r="W69" s="37">
        <f>SUM(W68)</f>
        <v>1118457.8</v>
      </c>
      <c r="X69" s="14"/>
      <c r="Y69" s="9"/>
      <c r="Z69" s="35"/>
      <c r="AA69" s="35"/>
      <c r="AB69" s="35"/>
      <c r="AC69" s="12">
        <f>SUM(W69)-(Z69+AA69+AB69)</f>
        <v>1118457.8</v>
      </c>
      <c r="AD69" s="2"/>
    </row>
    <row r="70" spans="1:30" ht="20.25" customHeight="1" x14ac:dyDescent="0.3">
      <c r="A70" s="8">
        <v>2014</v>
      </c>
      <c r="B70" s="16" t="str">
        <f>IF(OR(D70=0,D70=""),"",COUNTA($D$16:D70))</f>
        <v/>
      </c>
      <c r="C70" s="10" t="s">
        <v>23</v>
      </c>
      <c r="D70" s="11"/>
      <c r="E70" s="32"/>
      <c r="F70" s="32"/>
      <c r="G70" s="32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2"/>
      <c r="V70" s="13"/>
      <c r="W70" s="37"/>
      <c r="X70" s="14"/>
      <c r="Y70" s="9"/>
      <c r="Z70" s="35"/>
      <c r="AA70" s="35"/>
      <c r="AB70" s="35"/>
      <c r="AC70" s="12"/>
    </row>
    <row r="71" spans="1:30" ht="20.25" customHeight="1" x14ac:dyDescent="0.3">
      <c r="A71" s="8">
        <v>2014</v>
      </c>
      <c r="B71" s="16">
        <f>IF(OR(D71=0,D71=""),"",COUNTA($D$16:D71))</f>
        <v>30</v>
      </c>
      <c r="C71" s="17" t="s">
        <v>137</v>
      </c>
      <c r="D71" s="9">
        <v>1917</v>
      </c>
      <c r="E71" s="31">
        <v>339.7</v>
      </c>
      <c r="F71" s="31">
        <v>219.9</v>
      </c>
      <c r="G71" s="31">
        <v>119.8</v>
      </c>
      <c r="H71" s="9">
        <v>550</v>
      </c>
      <c r="I71" s="9">
        <v>0</v>
      </c>
      <c r="J71" s="9">
        <v>0</v>
      </c>
      <c r="K71" s="9">
        <v>334</v>
      </c>
      <c r="L71" s="9">
        <v>0</v>
      </c>
      <c r="M71" s="9">
        <v>0</v>
      </c>
      <c r="N71" s="9">
        <v>415</v>
      </c>
      <c r="O71" s="9">
        <v>70</v>
      </c>
      <c r="P71" s="9">
        <v>270</v>
      </c>
      <c r="Q71" s="9">
        <v>54</v>
      </c>
      <c r="R71" s="9">
        <v>380</v>
      </c>
      <c r="S71" s="9">
        <v>43</v>
      </c>
      <c r="T71" s="9">
        <v>0</v>
      </c>
      <c r="U71" s="13">
        <f>H71+P71+I71+J71+K71+L71+M71+N71+O71+Q71+R71+S71+T71</f>
        <v>2116</v>
      </c>
      <c r="V71" s="13">
        <f>W71/(F71+G71)</f>
        <v>2116</v>
      </c>
      <c r="W71" s="36">
        <f>(U71+T71)*E71</f>
        <v>718805.2</v>
      </c>
      <c r="X71" s="15" t="s">
        <v>32</v>
      </c>
      <c r="Y71" s="9" t="s">
        <v>32</v>
      </c>
      <c r="Z71" s="34">
        <v>0</v>
      </c>
      <c r="AA71" s="34">
        <v>0</v>
      </c>
      <c r="AB71" s="34">
        <v>0</v>
      </c>
      <c r="AC71" s="13">
        <f>SUM(W71)-(Z71+AA71+AB71)</f>
        <v>718805.2</v>
      </c>
    </row>
    <row r="72" spans="1:30" ht="20.25" customHeight="1" x14ac:dyDescent="0.3">
      <c r="A72" s="8">
        <v>2014</v>
      </c>
      <c r="B72" s="16">
        <f>IF(OR(D72=0,D72=""),"",COUNTA($D$16:D72))</f>
        <v>31</v>
      </c>
      <c r="C72" s="17" t="s">
        <v>138</v>
      </c>
      <c r="D72" s="9">
        <v>1917</v>
      </c>
      <c r="E72" s="31">
        <v>194.8</v>
      </c>
      <c r="F72" s="31">
        <v>56.8</v>
      </c>
      <c r="G72" s="31">
        <v>134.80000000000001</v>
      </c>
      <c r="H72" s="9">
        <v>550</v>
      </c>
      <c r="I72" s="9">
        <v>0</v>
      </c>
      <c r="J72" s="9">
        <v>0</v>
      </c>
      <c r="K72" s="9">
        <v>334</v>
      </c>
      <c r="L72" s="9">
        <v>0</v>
      </c>
      <c r="M72" s="9">
        <v>0</v>
      </c>
      <c r="N72" s="9">
        <v>415</v>
      </c>
      <c r="O72" s="9">
        <v>70</v>
      </c>
      <c r="P72" s="9">
        <v>270</v>
      </c>
      <c r="Q72" s="9">
        <v>54</v>
      </c>
      <c r="R72" s="9">
        <v>380</v>
      </c>
      <c r="S72" s="9">
        <v>43</v>
      </c>
      <c r="T72" s="9">
        <v>0</v>
      </c>
      <c r="U72" s="13">
        <f>H72+P72+I72+J72+K72+L72+M72+N72+O72+Q72+R72+S72+T72</f>
        <v>2116</v>
      </c>
      <c r="V72" s="13">
        <f>W72/(F72+G72)</f>
        <v>2151.34</v>
      </c>
      <c r="W72" s="36">
        <f>(U72+T72)*E72</f>
        <v>412196.8</v>
      </c>
      <c r="X72" s="15" t="s">
        <v>32</v>
      </c>
      <c r="Y72" s="9" t="s">
        <v>32</v>
      </c>
      <c r="Z72" s="34">
        <v>0</v>
      </c>
      <c r="AA72" s="34">
        <v>0</v>
      </c>
      <c r="AB72" s="34">
        <v>0</v>
      </c>
      <c r="AC72" s="13">
        <f>SUM(W72)-(Z72+AA72+AB72)</f>
        <v>412196.8</v>
      </c>
    </row>
    <row r="73" spans="1:30" ht="20.25" customHeight="1" x14ac:dyDescent="0.3">
      <c r="A73" s="8">
        <v>2014</v>
      </c>
      <c r="B73" s="16">
        <f>IF(OR(D73=0,D73=""),"",COUNTA($D$16:D73))</f>
        <v>32</v>
      </c>
      <c r="C73" s="17" t="s">
        <v>424</v>
      </c>
      <c r="D73" s="9">
        <v>1917</v>
      </c>
      <c r="E73" s="31">
        <v>186.8</v>
      </c>
      <c r="F73" s="31">
        <v>115.3</v>
      </c>
      <c r="G73" s="31">
        <v>71.5</v>
      </c>
      <c r="H73" s="9">
        <v>550</v>
      </c>
      <c r="I73" s="9">
        <v>0</v>
      </c>
      <c r="J73" s="9">
        <v>0</v>
      </c>
      <c r="K73" s="9">
        <v>334</v>
      </c>
      <c r="L73" s="9">
        <v>0</v>
      </c>
      <c r="M73" s="9">
        <v>0</v>
      </c>
      <c r="N73" s="9">
        <v>415</v>
      </c>
      <c r="O73" s="9">
        <v>70</v>
      </c>
      <c r="P73" s="9">
        <v>270</v>
      </c>
      <c r="Q73" s="9">
        <v>54</v>
      </c>
      <c r="R73" s="9">
        <v>380</v>
      </c>
      <c r="S73" s="9">
        <v>43</v>
      </c>
      <c r="T73" s="9">
        <v>0</v>
      </c>
      <c r="U73" s="13">
        <f>H73+P73+I73+J73+K73+L73+M73+N73+O73+Q73+R73+S73+T73</f>
        <v>2116</v>
      </c>
      <c r="V73" s="13">
        <f>W73/(F73+G73)</f>
        <v>2116</v>
      </c>
      <c r="W73" s="36">
        <f>(U73+T73)*E73</f>
        <v>395268.8</v>
      </c>
      <c r="X73" s="15" t="s">
        <v>32</v>
      </c>
      <c r="Y73" s="9" t="s">
        <v>32</v>
      </c>
      <c r="Z73" s="34">
        <v>0</v>
      </c>
      <c r="AA73" s="34">
        <v>0</v>
      </c>
      <c r="AB73" s="34">
        <v>0</v>
      </c>
      <c r="AC73" s="13">
        <f>SUM(W73)-(Z73+AA73+AB73)</f>
        <v>395268.8</v>
      </c>
    </row>
    <row r="74" spans="1:30" ht="20.25" customHeight="1" x14ac:dyDescent="0.3">
      <c r="A74" s="8">
        <v>2014</v>
      </c>
      <c r="B74" s="16">
        <f>IF(OR(D74=0,D74=""),"",COUNTA($D$16:D74))</f>
        <v>33</v>
      </c>
      <c r="C74" s="17" t="s">
        <v>425</v>
      </c>
      <c r="D74" s="9">
        <v>1917</v>
      </c>
      <c r="E74" s="31">
        <v>137.1</v>
      </c>
      <c r="F74" s="31">
        <v>88.8</v>
      </c>
      <c r="G74" s="31">
        <v>48.3</v>
      </c>
      <c r="H74" s="9">
        <v>550</v>
      </c>
      <c r="I74" s="9">
        <v>0</v>
      </c>
      <c r="J74" s="9">
        <v>0</v>
      </c>
      <c r="K74" s="9">
        <v>334</v>
      </c>
      <c r="L74" s="9">
        <v>0</v>
      </c>
      <c r="M74" s="9">
        <v>0</v>
      </c>
      <c r="N74" s="9">
        <v>415</v>
      </c>
      <c r="O74" s="9">
        <v>70</v>
      </c>
      <c r="P74" s="9">
        <v>270</v>
      </c>
      <c r="Q74" s="9">
        <v>54</v>
      </c>
      <c r="R74" s="9">
        <v>380</v>
      </c>
      <c r="S74" s="9">
        <v>43</v>
      </c>
      <c r="T74" s="9">
        <v>0</v>
      </c>
      <c r="U74" s="13">
        <f>H74+P74+I74+J74+K74+L74+M74+N74+O74+Q74+R74+S74+T74</f>
        <v>2116</v>
      </c>
      <c r="V74" s="13">
        <f>W74/(F74+G74)</f>
        <v>2116</v>
      </c>
      <c r="W74" s="36">
        <f>(U74+T74)*E74</f>
        <v>290103.59999999998</v>
      </c>
      <c r="X74" s="15" t="s">
        <v>32</v>
      </c>
      <c r="Y74" s="9" t="s">
        <v>32</v>
      </c>
      <c r="Z74" s="34">
        <v>0</v>
      </c>
      <c r="AA74" s="34">
        <v>0</v>
      </c>
      <c r="AB74" s="34">
        <v>0</v>
      </c>
      <c r="AC74" s="13">
        <f>SUM(W74)-(Z74+AA74+AB74)</f>
        <v>290103.59999999998</v>
      </c>
    </row>
    <row r="75" spans="1:30" s="4" customFormat="1" ht="20.25" customHeight="1" x14ac:dyDescent="0.3">
      <c r="A75" s="8">
        <v>2014</v>
      </c>
      <c r="B75" s="16" t="str">
        <f>IF(OR(D75=0,D75=""),"",COUNTA($D$16:D75))</f>
        <v/>
      </c>
      <c r="C75" s="10"/>
      <c r="D75" s="11"/>
      <c r="E75" s="32">
        <f>SUM(E71:E74)</f>
        <v>858.4</v>
      </c>
      <c r="F75" s="32">
        <f>SUM(F71:F74)</f>
        <v>480.8</v>
      </c>
      <c r="G75" s="32">
        <f>SUM(G71:G74)</f>
        <v>374.4</v>
      </c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2"/>
      <c r="V75" s="13"/>
      <c r="W75" s="37">
        <f>SUM(W71:W74)</f>
        <v>1816374.4</v>
      </c>
      <c r="X75" s="14"/>
      <c r="Y75" s="9"/>
      <c r="Z75" s="35"/>
      <c r="AA75" s="35"/>
      <c r="AB75" s="35"/>
      <c r="AC75" s="12">
        <f>SUM(W75)-(Z75+AA75+AB75)</f>
        <v>1816374.4</v>
      </c>
      <c r="AD75" s="2"/>
    </row>
    <row r="76" spans="1:30" ht="20.25" customHeight="1" x14ac:dyDescent="0.3">
      <c r="A76" s="8">
        <v>2014</v>
      </c>
      <c r="B76" s="16" t="str">
        <f>IF(OR(D76=0,D76=""),"",COUNTA($D$16:D76))</f>
        <v/>
      </c>
      <c r="C76" s="10" t="s">
        <v>24</v>
      </c>
      <c r="D76" s="11"/>
      <c r="E76" s="32"/>
      <c r="F76" s="32"/>
      <c r="G76" s="32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2"/>
      <c r="V76" s="13"/>
      <c r="W76" s="37"/>
      <c r="X76" s="14"/>
      <c r="Y76" s="9"/>
      <c r="Z76" s="35"/>
      <c r="AA76" s="35"/>
      <c r="AB76" s="35"/>
      <c r="AC76" s="12"/>
    </row>
    <row r="77" spans="1:30" ht="20.25" customHeight="1" x14ac:dyDescent="0.3">
      <c r="A77" s="8">
        <v>2014</v>
      </c>
      <c r="B77" s="16">
        <f>IF(OR(D77=0,D77=""),"",COUNTA($D$16:D77))</f>
        <v>34</v>
      </c>
      <c r="C77" s="17" t="s">
        <v>139</v>
      </c>
      <c r="D77" s="9">
        <v>1917</v>
      </c>
      <c r="E77" s="31">
        <v>156</v>
      </c>
      <c r="F77" s="31">
        <v>140.5</v>
      </c>
      <c r="G77" s="31">
        <v>0</v>
      </c>
      <c r="H77" s="9">
        <v>550</v>
      </c>
      <c r="I77" s="9">
        <v>0</v>
      </c>
      <c r="J77" s="9">
        <v>0</v>
      </c>
      <c r="K77" s="9">
        <v>334</v>
      </c>
      <c r="L77" s="9">
        <v>0</v>
      </c>
      <c r="M77" s="9">
        <v>0</v>
      </c>
      <c r="N77" s="9">
        <v>415</v>
      </c>
      <c r="O77" s="9">
        <v>70</v>
      </c>
      <c r="P77" s="9">
        <v>270</v>
      </c>
      <c r="Q77" s="9">
        <v>54</v>
      </c>
      <c r="R77" s="9">
        <v>380</v>
      </c>
      <c r="S77" s="9">
        <v>43</v>
      </c>
      <c r="T77" s="9">
        <v>0</v>
      </c>
      <c r="U77" s="13">
        <f>H77+P77+I77+J77+K77+L77+M77+N77+O77+Q77+R77+S77+T77</f>
        <v>2116</v>
      </c>
      <c r="V77" s="13">
        <f>W77/(F77+G77)</f>
        <v>2349.44</v>
      </c>
      <c r="W77" s="36">
        <f>(U77+T77)*E77</f>
        <v>330096</v>
      </c>
      <c r="X77" s="15" t="s">
        <v>32</v>
      </c>
      <c r="Y77" s="9" t="s">
        <v>32</v>
      </c>
      <c r="Z77" s="34">
        <v>0</v>
      </c>
      <c r="AA77" s="34">
        <v>0</v>
      </c>
      <c r="AB77" s="34">
        <v>0</v>
      </c>
      <c r="AC77" s="13">
        <f>SUM(W77)-(Z77+AA77+AB77)</f>
        <v>330096</v>
      </c>
    </row>
    <row r="78" spans="1:30" s="4" customFormat="1" ht="20.25" customHeight="1" x14ac:dyDescent="0.3">
      <c r="A78" s="8">
        <v>2014</v>
      </c>
      <c r="B78" s="16" t="str">
        <f>IF(OR(D78=0,D78=""),"",COUNTA($D$16:D78))</f>
        <v/>
      </c>
      <c r="C78" s="10"/>
      <c r="D78" s="11"/>
      <c r="E78" s="32">
        <f>SUM(E77:E77)</f>
        <v>156</v>
      </c>
      <c r="F78" s="32">
        <f>SUM(F77:F77)</f>
        <v>140.5</v>
      </c>
      <c r="G78" s="32">
        <v>0</v>
      </c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2"/>
      <c r="V78" s="13"/>
      <c r="W78" s="37">
        <f>SUM(W77:W77)</f>
        <v>330096</v>
      </c>
      <c r="X78" s="14"/>
      <c r="Y78" s="9"/>
      <c r="Z78" s="35"/>
      <c r="AA78" s="35"/>
      <c r="AB78" s="35"/>
      <c r="AC78" s="12">
        <f>SUM(W78)-(Z78+AA78+AB78)</f>
        <v>330096</v>
      </c>
      <c r="AD78" s="2"/>
    </row>
    <row r="79" spans="1:30" ht="20.25" customHeight="1" x14ac:dyDescent="0.3">
      <c r="A79" s="8">
        <v>2014</v>
      </c>
      <c r="B79" s="16" t="str">
        <f>IF(OR(D79=0,D79=""),"",COUNTA($D$16:D79))</f>
        <v/>
      </c>
      <c r="C79" s="10" t="s">
        <v>667</v>
      </c>
      <c r="D79" s="11"/>
      <c r="E79" s="32"/>
      <c r="F79" s="32"/>
      <c r="G79" s="32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2"/>
      <c r="V79" s="13"/>
      <c r="W79" s="37"/>
      <c r="X79" s="14"/>
      <c r="Y79" s="9"/>
      <c r="Z79" s="35"/>
      <c r="AA79" s="35"/>
      <c r="AB79" s="35"/>
      <c r="AC79" s="12"/>
    </row>
    <row r="80" spans="1:30" ht="20.25" customHeight="1" x14ac:dyDescent="0.3">
      <c r="A80" s="8">
        <v>2014</v>
      </c>
      <c r="B80" s="16">
        <f>IF(OR(D80=0,D80=""),"",COUNTA($D$16:D80))</f>
        <v>35</v>
      </c>
      <c r="C80" s="17" t="s">
        <v>544</v>
      </c>
      <c r="D80" s="9">
        <v>1978</v>
      </c>
      <c r="E80" s="31">
        <v>27762.2</v>
      </c>
      <c r="F80" s="31">
        <v>21893.27</v>
      </c>
      <c r="G80" s="31">
        <v>357.5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1227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13">
        <f t="shared" ref="U80:U108" si="4">H80+P80+I80+J80+K80+L80+M80+N80+O80+Q80+R80+S80+T80</f>
        <v>1227</v>
      </c>
      <c r="V80" s="13">
        <f t="shared" ref="V80:V87" si="5">W80/(F80+G80)</f>
        <v>755.03</v>
      </c>
      <c r="W80" s="36">
        <v>16800000</v>
      </c>
      <c r="X80" s="15" t="s">
        <v>32</v>
      </c>
      <c r="Y80" s="9" t="s">
        <v>32</v>
      </c>
      <c r="Z80" s="31">
        <v>7284688</v>
      </c>
      <c r="AA80" s="31">
        <v>1062350</v>
      </c>
      <c r="AB80" s="31">
        <v>6245686</v>
      </c>
      <c r="AC80" s="13">
        <v>2207276</v>
      </c>
    </row>
    <row r="81" spans="1:29" ht="20.25" customHeight="1" x14ac:dyDescent="0.3">
      <c r="A81" s="8">
        <v>2014</v>
      </c>
      <c r="B81" s="16">
        <f>IF(OR(D81=0,D81=""),"",COUNTA($D$16:D81))</f>
        <v>36</v>
      </c>
      <c r="C81" s="17" t="s">
        <v>695</v>
      </c>
      <c r="D81" s="9">
        <v>1976</v>
      </c>
      <c r="E81" s="31">
        <v>12258.8</v>
      </c>
      <c r="F81" s="31">
        <v>11258.8</v>
      </c>
      <c r="G81" s="31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1227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9">
        <v>0</v>
      </c>
      <c r="T81" s="9">
        <v>0</v>
      </c>
      <c r="U81" s="13">
        <f t="shared" si="4"/>
        <v>1227</v>
      </c>
      <c r="V81" s="13">
        <f t="shared" si="5"/>
        <v>799.37</v>
      </c>
      <c r="W81" s="36">
        <v>9000000</v>
      </c>
      <c r="X81" s="15" t="s">
        <v>32</v>
      </c>
      <c r="Y81" s="9" t="s">
        <v>32</v>
      </c>
      <c r="Z81" s="31">
        <v>3933568</v>
      </c>
      <c r="AA81" s="31">
        <v>573689</v>
      </c>
      <c r="AB81" s="31">
        <v>3375870</v>
      </c>
      <c r="AC81" s="13">
        <v>1116873</v>
      </c>
    </row>
    <row r="82" spans="1:29" ht="20.25" customHeight="1" x14ac:dyDescent="0.3">
      <c r="A82" s="8">
        <v>2014</v>
      </c>
      <c r="B82" s="16">
        <f>IF(OR(D82=0,D82=""),"",COUNTA($D$16:D82))</f>
        <v>37</v>
      </c>
      <c r="C82" s="17" t="s">
        <v>545</v>
      </c>
      <c r="D82" s="9">
        <v>1979</v>
      </c>
      <c r="E82" s="31">
        <v>2821.5</v>
      </c>
      <c r="F82" s="31">
        <v>1892.1</v>
      </c>
      <c r="G82" s="31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1227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9">
        <v>0</v>
      </c>
      <c r="T82" s="9">
        <v>0</v>
      </c>
      <c r="U82" s="13">
        <f t="shared" si="4"/>
        <v>1227</v>
      </c>
      <c r="V82" s="13">
        <f t="shared" si="5"/>
        <v>739.92</v>
      </c>
      <c r="W82" s="36">
        <v>1400000</v>
      </c>
      <c r="X82" s="15" t="s">
        <v>32</v>
      </c>
      <c r="Y82" s="9" t="s">
        <v>32</v>
      </c>
      <c r="Z82" s="31">
        <v>605182</v>
      </c>
      <c r="AA82" s="31">
        <v>88256</v>
      </c>
      <c r="AB82" s="31">
        <v>518866</v>
      </c>
      <c r="AC82" s="13">
        <v>187696</v>
      </c>
    </row>
    <row r="83" spans="1:29" ht="20.25" customHeight="1" x14ac:dyDescent="0.3">
      <c r="A83" s="8">
        <v>2014</v>
      </c>
      <c r="B83" s="16">
        <f>IF(OR(D83=0,D83=""),"",COUNTA($D$16:D83))</f>
        <v>38</v>
      </c>
      <c r="C83" s="17" t="s">
        <v>546</v>
      </c>
      <c r="D83" s="9">
        <v>1979</v>
      </c>
      <c r="E83" s="31">
        <v>6706.5</v>
      </c>
      <c r="F83" s="31">
        <v>5706.5</v>
      </c>
      <c r="G83" s="31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1227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0</v>
      </c>
      <c r="T83" s="9">
        <v>0</v>
      </c>
      <c r="U83" s="13">
        <f t="shared" si="4"/>
        <v>1227</v>
      </c>
      <c r="V83" s="13">
        <f t="shared" si="5"/>
        <v>788.57</v>
      </c>
      <c r="W83" s="36">
        <v>4500000</v>
      </c>
      <c r="X83" s="15" t="s">
        <v>32</v>
      </c>
      <c r="Y83" s="9" t="s">
        <v>32</v>
      </c>
      <c r="Z83" s="31">
        <v>1962968</v>
      </c>
      <c r="AA83" s="31">
        <v>286288</v>
      </c>
      <c r="AB83" s="31">
        <v>1684659</v>
      </c>
      <c r="AC83" s="13">
        <v>566085</v>
      </c>
    </row>
    <row r="84" spans="1:29" ht="20.25" customHeight="1" x14ac:dyDescent="0.3">
      <c r="A84" s="8">
        <v>2014</v>
      </c>
      <c r="B84" s="16">
        <f>IF(OR(D84=0,D84=""),"",COUNTA($D$16:D84))</f>
        <v>39</v>
      </c>
      <c r="C84" s="17" t="s">
        <v>696</v>
      </c>
      <c r="D84" s="9">
        <v>1980</v>
      </c>
      <c r="E84" s="31">
        <v>4779.8999999999996</v>
      </c>
      <c r="F84" s="31">
        <v>3732.6</v>
      </c>
      <c r="G84" s="31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1227</v>
      </c>
      <c r="N84" s="9">
        <v>0</v>
      </c>
      <c r="O84" s="9">
        <v>0</v>
      </c>
      <c r="P84" s="9">
        <v>0</v>
      </c>
      <c r="Q84" s="9">
        <v>0</v>
      </c>
      <c r="R84" s="9">
        <v>0</v>
      </c>
      <c r="S84" s="9">
        <v>0</v>
      </c>
      <c r="T84" s="9">
        <v>0</v>
      </c>
      <c r="U84" s="13">
        <f t="shared" si="4"/>
        <v>1227</v>
      </c>
      <c r="V84" s="13">
        <f t="shared" si="5"/>
        <v>750.15</v>
      </c>
      <c r="W84" s="36">
        <v>2800000</v>
      </c>
      <c r="X84" s="15" t="s">
        <v>32</v>
      </c>
      <c r="Y84" s="9" t="s">
        <v>32</v>
      </c>
      <c r="Z84" s="31">
        <v>1212919</v>
      </c>
      <c r="AA84" s="31">
        <v>176884</v>
      </c>
      <c r="AB84" s="31">
        <v>1039923</v>
      </c>
      <c r="AC84" s="13">
        <v>370274</v>
      </c>
    </row>
    <row r="85" spans="1:29" ht="20.25" customHeight="1" x14ac:dyDescent="0.3">
      <c r="A85" s="8">
        <v>2014</v>
      </c>
      <c r="B85" s="16">
        <f>IF(OR(D85=0,D85=""),"",COUNTA($D$16:D85))</f>
        <v>40</v>
      </c>
      <c r="C85" s="17" t="s">
        <v>697</v>
      </c>
      <c r="D85" s="9">
        <v>1980</v>
      </c>
      <c r="E85" s="31">
        <v>7606.3</v>
      </c>
      <c r="F85" s="31">
        <v>5722.6</v>
      </c>
      <c r="G85" s="31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1227</v>
      </c>
      <c r="N85" s="9">
        <v>0</v>
      </c>
      <c r="O85" s="9">
        <v>0</v>
      </c>
      <c r="P85" s="9">
        <v>0</v>
      </c>
      <c r="Q85" s="9">
        <v>0</v>
      </c>
      <c r="R85" s="9">
        <v>0</v>
      </c>
      <c r="S85" s="9">
        <v>0</v>
      </c>
      <c r="T85" s="9">
        <v>0</v>
      </c>
      <c r="U85" s="13">
        <f t="shared" si="4"/>
        <v>1227</v>
      </c>
      <c r="V85" s="13">
        <f t="shared" si="5"/>
        <v>733.93</v>
      </c>
      <c r="W85" s="36">
        <v>4200000</v>
      </c>
      <c r="X85" s="15" t="s">
        <v>32</v>
      </c>
      <c r="Y85" s="9" t="s">
        <v>32</v>
      </c>
      <c r="Z85" s="31">
        <v>1813253</v>
      </c>
      <c r="AA85" s="31">
        <v>264433</v>
      </c>
      <c r="AB85" s="31">
        <v>1554632</v>
      </c>
      <c r="AC85" s="13">
        <v>567682</v>
      </c>
    </row>
    <row r="86" spans="1:29" ht="20.25" customHeight="1" x14ac:dyDescent="0.3">
      <c r="A86" s="8">
        <v>2014</v>
      </c>
      <c r="B86" s="16">
        <f>IF(OR(D86=0,D86=""),"",COUNTA($D$16:D86))</f>
        <v>41</v>
      </c>
      <c r="C86" s="17" t="s">
        <v>547</v>
      </c>
      <c r="D86" s="9">
        <v>1980</v>
      </c>
      <c r="E86" s="31">
        <v>4422.5</v>
      </c>
      <c r="F86" s="31">
        <v>3003.8</v>
      </c>
      <c r="G86" s="31">
        <v>102.4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1227</v>
      </c>
      <c r="N86" s="9">
        <v>0</v>
      </c>
      <c r="O86" s="9">
        <v>0</v>
      </c>
      <c r="P86" s="9">
        <v>0</v>
      </c>
      <c r="Q86" s="9">
        <v>0</v>
      </c>
      <c r="R86" s="9">
        <v>0</v>
      </c>
      <c r="S86" s="9">
        <v>0</v>
      </c>
      <c r="T86" s="9">
        <v>0</v>
      </c>
      <c r="U86" s="13">
        <f t="shared" si="4"/>
        <v>1227</v>
      </c>
      <c r="V86" s="13">
        <f t="shared" si="5"/>
        <v>424.96</v>
      </c>
      <c r="W86" s="36">
        <v>1320000</v>
      </c>
      <c r="X86" s="15" t="s">
        <v>32</v>
      </c>
      <c r="Y86" s="9" t="s">
        <v>32</v>
      </c>
      <c r="Z86" s="31">
        <v>505123</v>
      </c>
      <c r="AA86" s="31">
        <v>73664</v>
      </c>
      <c r="AB86" s="31">
        <v>433078</v>
      </c>
      <c r="AC86" s="13">
        <v>308135</v>
      </c>
    </row>
    <row r="87" spans="1:29" ht="20.25" customHeight="1" x14ac:dyDescent="0.3">
      <c r="A87" s="8">
        <v>2014</v>
      </c>
      <c r="B87" s="16">
        <f>IF(OR(D87=0,D87=""),"",COUNTA($D$16:D87))</f>
        <v>42</v>
      </c>
      <c r="C87" s="17" t="s">
        <v>548</v>
      </c>
      <c r="D87" s="9">
        <v>1979</v>
      </c>
      <c r="E87" s="31">
        <v>2261.9</v>
      </c>
      <c r="F87" s="31">
        <v>1959.8</v>
      </c>
      <c r="G87" s="31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1227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  <c r="S87" s="9">
        <v>0</v>
      </c>
      <c r="T87" s="9">
        <v>0</v>
      </c>
      <c r="U87" s="13">
        <f t="shared" si="4"/>
        <v>1227</v>
      </c>
      <c r="V87" s="13">
        <f t="shared" si="5"/>
        <v>714.36</v>
      </c>
      <c r="W87" s="36">
        <v>1400000</v>
      </c>
      <c r="X87" s="15" t="s">
        <v>32</v>
      </c>
      <c r="Y87" s="9" t="s">
        <v>32</v>
      </c>
      <c r="Z87" s="31">
        <v>601829</v>
      </c>
      <c r="AA87" s="31">
        <v>87767</v>
      </c>
      <c r="AB87" s="31">
        <v>515992</v>
      </c>
      <c r="AC87" s="13">
        <v>194412</v>
      </c>
    </row>
    <row r="88" spans="1:29" ht="20.25" customHeight="1" x14ac:dyDescent="0.3">
      <c r="A88" s="8">
        <v>2014</v>
      </c>
      <c r="B88" s="16">
        <f>IF(OR(D88=0,D88=""),"",COUNTA($D$16:D88))</f>
        <v>43</v>
      </c>
      <c r="C88" s="17" t="s">
        <v>549</v>
      </c>
      <c r="D88" s="9">
        <v>1981</v>
      </c>
      <c r="E88" s="31">
        <v>18184</v>
      </c>
      <c r="F88" s="31">
        <v>15644.35</v>
      </c>
      <c r="G88" s="31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1227</v>
      </c>
      <c r="N88" s="9">
        <v>0</v>
      </c>
      <c r="O88" s="9">
        <v>0</v>
      </c>
      <c r="P88" s="9">
        <v>0</v>
      </c>
      <c r="Q88" s="9">
        <v>0</v>
      </c>
      <c r="R88" s="9">
        <v>0</v>
      </c>
      <c r="S88" s="9">
        <v>0</v>
      </c>
      <c r="T88" s="9">
        <v>0</v>
      </c>
      <c r="U88" s="13">
        <f t="shared" si="4"/>
        <v>1227</v>
      </c>
      <c r="V88" s="13">
        <v>380</v>
      </c>
      <c r="W88" s="36">
        <v>10200000</v>
      </c>
      <c r="X88" s="15" t="s">
        <v>32</v>
      </c>
      <c r="Y88" s="9"/>
      <c r="Z88" s="31">
        <v>4317122</v>
      </c>
      <c r="AA88" s="31">
        <v>629580</v>
      </c>
      <c r="AB88" s="31">
        <v>3701378</v>
      </c>
      <c r="AC88" s="13">
        <v>1551920</v>
      </c>
    </row>
    <row r="89" spans="1:29" ht="20.25" customHeight="1" x14ac:dyDescent="0.3">
      <c r="A89" s="8">
        <v>2014</v>
      </c>
      <c r="B89" s="16">
        <f>IF(OR(D89=0,D89=""),"",COUNTA($D$16:D89))</f>
        <v>44</v>
      </c>
      <c r="C89" s="17" t="s">
        <v>550</v>
      </c>
      <c r="D89" s="9">
        <v>1981</v>
      </c>
      <c r="E89" s="31">
        <v>4854.8999999999996</v>
      </c>
      <c r="F89" s="31">
        <v>3854.9</v>
      </c>
      <c r="G89" s="31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1227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  <c r="S89" s="9">
        <v>0</v>
      </c>
      <c r="T89" s="9">
        <v>0</v>
      </c>
      <c r="U89" s="13">
        <f t="shared" si="4"/>
        <v>1227</v>
      </c>
      <c r="V89" s="13">
        <f>W89/(F89+G89)</f>
        <v>778.23</v>
      </c>
      <c r="W89" s="36">
        <v>3000000</v>
      </c>
      <c r="X89" s="15" t="s">
        <v>32</v>
      </c>
      <c r="Y89" s="9" t="s">
        <v>32</v>
      </c>
      <c r="Z89" s="31">
        <v>1306142</v>
      </c>
      <c r="AA89" s="31">
        <v>190494</v>
      </c>
      <c r="AB89" s="31">
        <v>1120958</v>
      </c>
      <c r="AC89" s="13">
        <v>382406</v>
      </c>
    </row>
    <row r="90" spans="1:29" ht="20.25" customHeight="1" x14ac:dyDescent="0.3">
      <c r="A90" s="8">
        <v>2014</v>
      </c>
      <c r="B90" s="16">
        <f>IF(OR(D90=0,D90=""),"",COUNTA($D$16:D90))</f>
        <v>45</v>
      </c>
      <c r="C90" s="17" t="s">
        <v>426</v>
      </c>
      <c r="D90" s="9">
        <v>1985</v>
      </c>
      <c r="E90" s="31">
        <v>4427.3999999999996</v>
      </c>
      <c r="F90" s="31">
        <v>3760</v>
      </c>
      <c r="G90" s="31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1227</v>
      </c>
      <c r="N90" s="9">
        <v>0</v>
      </c>
      <c r="O90" s="9">
        <v>0</v>
      </c>
      <c r="P90" s="9">
        <v>0</v>
      </c>
      <c r="Q90" s="9">
        <v>0</v>
      </c>
      <c r="R90" s="9">
        <v>0</v>
      </c>
      <c r="S90" s="9">
        <v>0</v>
      </c>
      <c r="T90" s="9">
        <v>0</v>
      </c>
      <c r="U90" s="13">
        <f t="shared" si="4"/>
        <v>1227</v>
      </c>
      <c r="V90" s="13">
        <f>W90/(F90+G90)</f>
        <v>702.13</v>
      </c>
      <c r="W90" s="36">
        <v>2640000</v>
      </c>
      <c r="X90" s="15" t="s">
        <v>32</v>
      </c>
      <c r="Y90" s="9" t="s">
        <v>32</v>
      </c>
      <c r="Z90" s="31">
        <v>1131690</v>
      </c>
      <c r="AA90" s="31">
        <v>165038</v>
      </c>
      <c r="AB90" s="31">
        <v>970280</v>
      </c>
      <c r="AC90" s="13">
        <v>372992</v>
      </c>
    </row>
    <row r="91" spans="1:29" ht="20.25" customHeight="1" x14ac:dyDescent="0.3">
      <c r="A91" s="8">
        <v>2014</v>
      </c>
      <c r="B91" s="16">
        <f>IF(OR(D91=0,D91=""),"",COUNTA($D$16:D91))</f>
        <v>46</v>
      </c>
      <c r="C91" s="17" t="s">
        <v>427</v>
      </c>
      <c r="D91" s="9">
        <v>1981</v>
      </c>
      <c r="E91" s="31">
        <v>4924.8</v>
      </c>
      <c r="F91" s="31">
        <v>3924.8</v>
      </c>
      <c r="G91" s="31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1227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  <c r="S91" s="9">
        <v>0</v>
      </c>
      <c r="T91" s="9">
        <v>0</v>
      </c>
      <c r="U91" s="13">
        <f t="shared" si="4"/>
        <v>1227</v>
      </c>
      <c r="V91" s="13">
        <f>W91/(F91+G91)</f>
        <v>687.93</v>
      </c>
      <c r="W91" s="36">
        <v>2700000</v>
      </c>
      <c r="X91" s="15" t="s">
        <v>32</v>
      </c>
      <c r="Y91" s="9" t="s">
        <v>32</v>
      </c>
      <c r="Z91" s="31">
        <v>1153482</v>
      </c>
      <c r="AA91" s="31">
        <v>168216</v>
      </c>
      <c r="AB91" s="31">
        <v>988962</v>
      </c>
      <c r="AC91" s="13">
        <v>389340</v>
      </c>
    </row>
    <row r="92" spans="1:29" ht="20.25" customHeight="1" x14ac:dyDescent="0.3">
      <c r="A92" s="8">
        <v>2014</v>
      </c>
      <c r="B92" s="16">
        <f>IF(OR(D92=0,D92=""),"",COUNTA($D$16:D92))</f>
        <v>47</v>
      </c>
      <c r="C92" s="17" t="s">
        <v>505</v>
      </c>
      <c r="D92" s="9">
        <v>1984</v>
      </c>
      <c r="E92" s="31">
        <v>14272.3</v>
      </c>
      <c r="F92" s="31">
        <v>9761.7999999999993</v>
      </c>
      <c r="G92" s="31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1227</v>
      </c>
      <c r="N92" s="9">
        <v>0</v>
      </c>
      <c r="O92" s="9">
        <v>0</v>
      </c>
      <c r="P92" s="9">
        <v>0</v>
      </c>
      <c r="Q92" s="9">
        <v>0</v>
      </c>
      <c r="R92" s="9">
        <v>0</v>
      </c>
      <c r="S92" s="9">
        <v>0</v>
      </c>
      <c r="T92" s="9">
        <v>0</v>
      </c>
      <c r="U92" s="13">
        <f t="shared" si="4"/>
        <v>1227</v>
      </c>
      <c r="V92" s="13">
        <f>W92/(F92+G92)</f>
        <v>717.08</v>
      </c>
      <c r="W92" s="36">
        <v>7000000</v>
      </c>
      <c r="X92" s="15" t="s">
        <v>32</v>
      </c>
      <c r="Y92" s="9" t="s">
        <v>32</v>
      </c>
      <c r="Z92" s="31">
        <v>3010989</v>
      </c>
      <c r="AA92" s="31">
        <v>439103</v>
      </c>
      <c r="AB92" s="31">
        <v>2581537</v>
      </c>
      <c r="AC92" s="13">
        <v>968371</v>
      </c>
    </row>
    <row r="93" spans="1:29" ht="20.25" customHeight="1" x14ac:dyDescent="0.3">
      <c r="A93" s="8">
        <v>2014</v>
      </c>
      <c r="B93" s="16">
        <f>IF(OR(D93=0,D93=""),"",COUNTA($D$16:D93))</f>
        <v>48</v>
      </c>
      <c r="C93" s="17" t="s">
        <v>428</v>
      </c>
      <c r="D93" s="9">
        <v>1979</v>
      </c>
      <c r="E93" s="31">
        <v>13745.55</v>
      </c>
      <c r="F93" s="31">
        <v>9448.5</v>
      </c>
      <c r="G93" s="31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1227</v>
      </c>
      <c r="N93" s="9">
        <v>0</v>
      </c>
      <c r="O93" s="9">
        <v>0</v>
      </c>
      <c r="P93" s="9">
        <v>0</v>
      </c>
      <c r="Q93" s="9">
        <v>0</v>
      </c>
      <c r="R93" s="9">
        <v>0</v>
      </c>
      <c r="S93" s="9">
        <v>0</v>
      </c>
      <c r="T93" s="9">
        <v>0</v>
      </c>
      <c r="U93" s="13">
        <f t="shared" si="4"/>
        <v>1227</v>
      </c>
      <c r="V93" s="13">
        <v>0</v>
      </c>
      <c r="W93" s="36">
        <v>6600000</v>
      </c>
      <c r="X93" s="15" t="s">
        <v>32</v>
      </c>
      <c r="Y93" s="9"/>
      <c r="Z93" s="31">
        <v>2826824</v>
      </c>
      <c r="AA93" s="31">
        <v>412245</v>
      </c>
      <c r="AB93" s="31">
        <v>2423640</v>
      </c>
      <c r="AC93" s="13">
        <v>937291</v>
      </c>
    </row>
    <row r="94" spans="1:29" ht="20.25" customHeight="1" x14ac:dyDescent="0.3">
      <c r="A94" s="8">
        <v>2014</v>
      </c>
      <c r="B94" s="16">
        <f>IF(OR(D94=0,D94=""),"",COUNTA($D$16:D94))</f>
        <v>49</v>
      </c>
      <c r="C94" s="17" t="s">
        <v>429</v>
      </c>
      <c r="D94" s="9">
        <v>1985</v>
      </c>
      <c r="E94" s="31">
        <v>6473.4</v>
      </c>
      <c r="F94" s="31">
        <v>4824.6000000000004</v>
      </c>
      <c r="G94" s="31">
        <v>37.299999999999997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1227</v>
      </c>
      <c r="N94" s="9">
        <v>0</v>
      </c>
      <c r="O94" s="9">
        <v>0</v>
      </c>
      <c r="P94" s="9">
        <v>0</v>
      </c>
      <c r="Q94" s="9">
        <v>0</v>
      </c>
      <c r="R94" s="9">
        <v>0</v>
      </c>
      <c r="S94" s="9">
        <v>0</v>
      </c>
      <c r="T94" s="9">
        <v>0</v>
      </c>
      <c r="U94" s="13">
        <f t="shared" si="4"/>
        <v>1227</v>
      </c>
      <c r="V94" s="13">
        <f t="shared" ref="V94:V108" si="6">W94/(F94+G94)</f>
        <v>271.5</v>
      </c>
      <c r="W94" s="36">
        <v>1320000</v>
      </c>
      <c r="X94" s="15" t="s">
        <v>32</v>
      </c>
      <c r="Y94" s="9" t="s">
        <v>32</v>
      </c>
      <c r="Z94" s="31">
        <v>418180</v>
      </c>
      <c r="AA94" s="31">
        <v>60985</v>
      </c>
      <c r="AB94" s="31">
        <v>358535</v>
      </c>
      <c r="AC94" s="13">
        <v>482300</v>
      </c>
    </row>
    <row r="95" spans="1:29" ht="20.25" customHeight="1" x14ac:dyDescent="0.3">
      <c r="A95" s="8">
        <v>2014</v>
      </c>
      <c r="B95" s="16">
        <f>IF(OR(D95=0,D95=""),"",COUNTA($D$16:D95))</f>
        <v>50</v>
      </c>
      <c r="C95" s="17" t="s">
        <v>508</v>
      </c>
      <c r="D95" s="9">
        <v>1985</v>
      </c>
      <c r="E95" s="31">
        <v>20120.8</v>
      </c>
      <c r="F95" s="31">
        <v>17278.3</v>
      </c>
      <c r="G95" s="31">
        <v>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1227</v>
      </c>
      <c r="N95" s="9">
        <v>0</v>
      </c>
      <c r="O95" s="9">
        <v>0</v>
      </c>
      <c r="P95" s="9">
        <v>0</v>
      </c>
      <c r="Q95" s="9">
        <v>0</v>
      </c>
      <c r="R95" s="9">
        <v>0</v>
      </c>
      <c r="S95" s="9">
        <v>0</v>
      </c>
      <c r="T95" s="9">
        <v>0</v>
      </c>
      <c r="U95" s="13">
        <f t="shared" si="4"/>
        <v>1227</v>
      </c>
      <c r="V95" s="13">
        <f t="shared" si="6"/>
        <v>781.33</v>
      </c>
      <c r="W95" s="36">
        <v>13500000</v>
      </c>
      <c r="X95" s="15" t="s">
        <v>32</v>
      </c>
      <c r="Y95" s="9" t="s">
        <v>32</v>
      </c>
      <c r="Z95" s="31">
        <v>5881043</v>
      </c>
      <c r="AA95" s="31">
        <v>857717</v>
      </c>
      <c r="AB95" s="31">
        <v>5047233</v>
      </c>
      <c r="AC95" s="13">
        <v>1714007</v>
      </c>
    </row>
    <row r="96" spans="1:29" ht="20.25" customHeight="1" x14ac:dyDescent="0.3">
      <c r="A96" s="8">
        <v>2014</v>
      </c>
      <c r="B96" s="16">
        <f>IF(OR(D96=0,D96=""),"",COUNTA($D$16:D96))</f>
        <v>51</v>
      </c>
      <c r="C96" s="17" t="s">
        <v>551</v>
      </c>
      <c r="D96" s="9">
        <v>1985</v>
      </c>
      <c r="E96" s="31">
        <v>11331.5</v>
      </c>
      <c r="F96" s="31">
        <v>9648.2999999999993</v>
      </c>
      <c r="G96" s="31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1227</v>
      </c>
      <c r="N96" s="9">
        <v>0</v>
      </c>
      <c r="O96" s="9">
        <v>0</v>
      </c>
      <c r="P96" s="9">
        <v>0</v>
      </c>
      <c r="Q96" s="9">
        <v>0</v>
      </c>
      <c r="R96" s="9">
        <v>0</v>
      </c>
      <c r="S96" s="9">
        <v>0</v>
      </c>
      <c r="T96" s="9">
        <v>0</v>
      </c>
      <c r="U96" s="13">
        <f t="shared" si="4"/>
        <v>1227</v>
      </c>
      <c r="V96" s="13">
        <f t="shared" si="6"/>
        <v>777.34</v>
      </c>
      <c r="W96" s="36">
        <v>7500000</v>
      </c>
      <c r="X96" s="15" t="s">
        <v>32</v>
      </c>
      <c r="Y96" s="9" t="s">
        <v>32</v>
      </c>
      <c r="Z96" s="31">
        <v>3264808</v>
      </c>
      <c r="AA96" s="31">
        <v>476154</v>
      </c>
      <c r="AB96" s="31">
        <v>2801927</v>
      </c>
      <c r="AC96" s="13">
        <v>957111</v>
      </c>
    </row>
    <row r="97" spans="1:30" ht="20.25" customHeight="1" x14ac:dyDescent="0.3">
      <c r="A97" s="8">
        <v>2014</v>
      </c>
      <c r="B97" s="16">
        <f>IF(OR(D97=0,D97=""),"",COUNTA($D$16:D97))</f>
        <v>52</v>
      </c>
      <c r="C97" s="17" t="s">
        <v>552</v>
      </c>
      <c r="D97" s="9">
        <v>1986</v>
      </c>
      <c r="E97" s="31">
        <v>5129.7</v>
      </c>
      <c r="F97" s="31">
        <v>3228.5</v>
      </c>
      <c r="G97" s="31">
        <v>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1227</v>
      </c>
      <c r="N97" s="9">
        <v>0</v>
      </c>
      <c r="O97" s="9">
        <v>0</v>
      </c>
      <c r="P97" s="9">
        <v>0</v>
      </c>
      <c r="Q97" s="9">
        <v>0</v>
      </c>
      <c r="R97" s="9">
        <v>0</v>
      </c>
      <c r="S97" s="9">
        <v>0</v>
      </c>
      <c r="T97" s="9">
        <v>0</v>
      </c>
      <c r="U97" s="13">
        <f t="shared" si="4"/>
        <v>1227</v>
      </c>
      <c r="V97" s="13">
        <f t="shared" si="6"/>
        <v>464.61</v>
      </c>
      <c r="W97" s="36">
        <v>1500000</v>
      </c>
      <c r="X97" s="15" t="s">
        <v>32</v>
      </c>
      <c r="Y97" s="9" t="s">
        <v>32</v>
      </c>
      <c r="Z97" s="31">
        <v>588670</v>
      </c>
      <c r="AA97" s="31">
        <v>85854</v>
      </c>
      <c r="AB97" s="31">
        <v>505209</v>
      </c>
      <c r="AC97" s="13">
        <v>320267</v>
      </c>
    </row>
    <row r="98" spans="1:30" ht="20.25" customHeight="1" x14ac:dyDescent="0.3">
      <c r="A98" s="8">
        <v>2014</v>
      </c>
      <c r="B98" s="16">
        <f>IF(OR(D98=0,D98=""),"",COUNTA($D$16:D98))</f>
        <v>53</v>
      </c>
      <c r="C98" s="17" t="s">
        <v>543</v>
      </c>
      <c r="D98" s="9">
        <v>1986</v>
      </c>
      <c r="E98" s="31">
        <v>12685.89</v>
      </c>
      <c r="F98" s="31">
        <v>9547.4599999999991</v>
      </c>
      <c r="G98" s="31">
        <v>14.5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1227</v>
      </c>
      <c r="N98" s="9">
        <v>0</v>
      </c>
      <c r="O98" s="9">
        <v>0</v>
      </c>
      <c r="P98" s="9">
        <v>0</v>
      </c>
      <c r="Q98" s="9">
        <v>0</v>
      </c>
      <c r="R98" s="9">
        <v>0</v>
      </c>
      <c r="S98" s="9">
        <v>0</v>
      </c>
      <c r="T98" s="9">
        <v>0</v>
      </c>
      <c r="U98" s="13">
        <f t="shared" si="4"/>
        <v>1227</v>
      </c>
      <c r="V98" s="13">
        <f t="shared" si="6"/>
        <v>666.7</v>
      </c>
      <c r="W98" s="36">
        <v>6375000</v>
      </c>
      <c r="X98" s="15" t="s">
        <v>32</v>
      </c>
      <c r="Y98" s="9" t="s">
        <v>32</v>
      </c>
      <c r="Z98" s="31">
        <v>2708886</v>
      </c>
      <c r="AA98" s="31">
        <v>395046</v>
      </c>
      <c r="AB98" s="31">
        <v>2322522</v>
      </c>
      <c r="AC98" s="13">
        <v>948546</v>
      </c>
    </row>
    <row r="99" spans="1:30" ht="20.25" customHeight="1" x14ac:dyDescent="0.3">
      <c r="A99" s="8">
        <v>2014</v>
      </c>
      <c r="B99" s="16">
        <f>IF(OR(D99=0,D99=""),"",COUNTA($D$16:D99))</f>
        <v>54</v>
      </c>
      <c r="C99" s="17" t="s">
        <v>148</v>
      </c>
      <c r="D99" s="9">
        <v>1987</v>
      </c>
      <c r="E99" s="31">
        <v>20064.2</v>
      </c>
      <c r="F99" s="31">
        <v>16523.189999999999</v>
      </c>
      <c r="G99" s="31">
        <v>62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1227</v>
      </c>
      <c r="N99" s="9">
        <v>0</v>
      </c>
      <c r="O99" s="9">
        <v>0</v>
      </c>
      <c r="P99" s="9">
        <v>0</v>
      </c>
      <c r="Q99" s="9">
        <v>0</v>
      </c>
      <c r="R99" s="9">
        <v>0</v>
      </c>
      <c r="S99" s="9">
        <v>0</v>
      </c>
      <c r="T99" s="9">
        <v>0</v>
      </c>
      <c r="U99" s="13">
        <f t="shared" si="4"/>
        <v>1227</v>
      </c>
      <c r="V99" s="13">
        <f t="shared" si="6"/>
        <v>759.71</v>
      </c>
      <c r="W99" s="36">
        <v>12600000</v>
      </c>
      <c r="X99" s="15" t="s">
        <v>32</v>
      </c>
      <c r="Y99" s="9" t="s">
        <v>32</v>
      </c>
      <c r="Z99" s="31">
        <v>5468611</v>
      </c>
      <c r="AA99" s="31">
        <v>797505</v>
      </c>
      <c r="AB99" s="31">
        <v>4688633</v>
      </c>
      <c r="AC99" s="13">
        <v>1645251</v>
      </c>
    </row>
    <row r="100" spans="1:30" ht="20.25" customHeight="1" x14ac:dyDescent="0.3">
      <c r="A100" s="8">
        <v>2014</v>
      </c>
      <c r="B100" s="16">
        <f>IF(OR(D100=0,D100=""),"",COUNTA($D$16:D100))</f>
        <v>55</v>
      </c>
      <c r="C100" s="17" t="s">
        <v>542</v>
      </c>
      <c r="D100" s="9">
        <v>1986</v>
      </c>
      <c r="E100" s="31">
        <v>3867.4</v>
      </c>
      <c r="F100" s="31">
        <v>3194.9</v>
      </c>
      <c r="G100" s="31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1227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13">
        <f t="shared" si="4"/>
        <v>1227</v>
      </c>
      <c r="V100" s="13">
        <f t="shared" si="6"/>
        <v>413.16</v>
      </c>
      <c r="W100" s="36">
        <v>1320000</v>
      </c>
      <c r="X100" s="15" t="s">
        <v>32</v>
      </c>
      <c r="Y100" s="9" t="s">
        <v>32</v>
      </c>
      <c r="Z100" s="31">
        <v>500731</v>
      </c>
      <c r="AA100" s="31">
        <v>73023</v>
      </c>
      <c r="AB100" s="31">
        <v>429312</v>
      </c>
      <c r="AC100" s="13">
        <v>316934</v>
      </c>
    </row>
    <row r="101" spans="1:30" ht="20.25" customHeight="1" x14ac:dyDescent="0.3">
      <c r="A101" s="8">
        <v>2014</v>
      </c>
      <c r="B101" s="16">
        <f>IF(OR(D101=0,D101=""),"",COUNTA($D$16:D101))</f>
        <v>56</v>
      </c>
      <c r="C101" s="17" t="s">
        <v>541</v>
      </c>
      <c r="D101" s="9">
        <v>1988</v>
      </c>
      <c r="E101" s="31">
        <v>11644.5</v>
      </c>
      <c r="F101" s="31">
        <v>7236.96</v>
      </c>
      <c r="G101" s="31">
        <v>912.6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1227</v>
      </c>
      <c r="N101" s="9">
        <v>0</v>
      </c>
      <c r="O101" s="9">
        <v>0</v>
      </c>
      <c r="P101" s="9">
        <v>0</v>
      </c>
      <c r="Q101" s="9">
        <v>0</v>
      </c>
      <c r="R101" s="9">
        <v>0</v>
      </c>
      <c r="S101" s="9">
        <v>0</v>
      </c>
      <c r="T101" s="9">
        <v>0</v>
      </c>
      <c r="U101" s="13">
        <f t="shared" si="4"/>
        <v>1227</v>
      </c>
      <c r="V101" s="13">
        <f t="shared" si="6"/>
        <v>161.97</v>
      </c>
      <c r="W101" s="36">
        <v>1320000</v>
      </c>
      <c r="X101" s="15" t="s">
        <v>32</v>
      </c>
      <c r="Y101" s="9" t="s">
        <v>32</v>
      </c>
      <c r="Z101" s="31">
        <v>255373</v>
      </c>
      <c r="AA101" s="31">
        <v>37242</v>
      </c>
      <c r="AB101" s="31">
        <v>218949</v>
      </c>
      <c r="AC101" s="13">
        <v>808436</v>
      </c>
    </row>
    <row r="102" spans="1:30" ht="20.25" customHeight="1" x14ac:dyDescent="0.3">
      <c r="A102" s="8">
        <v>2014</v>
      </c>
      <c r="B102" s="16">
        <f>IF(OR(D102=0,D102=""),"",COUNTA($D$16:D102))</f>
        <v>57</v>
      </c>
      <c r="C102" s="17" t="s">
        <v>601</v>
      </c>
      <c r="D102" s="9">
        <v>1988</v>
      </c>
      <c r="E102" s="31">
        <v>6719</v>
      </c>
      <c r="F102" s="31">
        <v>5772.4</v>
      </c>
      <c r="G102" s="31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1227</v>
      </c>
      <c r="N102" s="9">
        <v>0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9">
        <v>0</v>
      </c>
      <c r="U102" s="13">
        <f t="shared" si="4"/>
        <v>1227</v>
      </c>
      <c r="V102" s="13">
        <f t="shared" si="6"/>
        <v>662.64</v>
      </c>
      <c r="W102" s="36">
        <v>3825000</v>
      </c>
      <c r="X102" s="15" t="s">
        <v>32</v>
      </c>
      <c r="Y102" s="9" t="s">
        <v>32</v>
      </c>
      <c r="Z102" s="31">
        <v>1623587</v>
      </c>
      <c r="AA102" s="31">
        <v>236773</v>
      </c>
      <c r="AB102" s="31">
        <v>1392018</v>
      </c>
      <c r="AC102" s="13">
        <v>572622</v>
      </c>
    </row>
    <row r="103" spans="1:30" ht="20.25" customHeight="1" x14ac:dyDescent="0.3">
      <c r="A103" s="8">
        <v>2014</v>
      </c>
      <c r="B103" s="16">
        <f>IF(OR(D103=0,D103=""),"",COUNTA($D$16:D103))</f>
        <v>58</v>
      </c>
      <c r="C103" s="17" t="s">
        <v>149</v>
      </c>
      <c r="D103" s="9">
        <v>1988</v>
      </c>
      <c r="E103" s="31">
        <v>8988.23</v>
      </c>
      <c r="F103" s="31">
        <v>7430.9</v>
      </c>
      <c r="G103" s="31">
        <v>32.4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1227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0</v>
      </c>
      <c r="T103" s="9">
        <v>0</v>
      </c>
      <c r="U103" s="13">
        <f t="shared" si="4"/>
        <v>1227</v>
      </c>
      <c r="V103" s="13">
        <f t="shared" si="6"/>
        <v>750.34</v>
      </c>
      <c r="W103" s="36">
        <v>5600000</v>
      </c>
      <c r="X103" s="15" t="s">
        <v>32</v>
      </c>
      <c r="Y103" s="9" t="s">
        <v>32</v>
      </c>
      <c r="Z103" s="31">
        <v>2425933</v>
      </c>
      <c r="AA103" s="31">
        <v>353782</v>
      </c>
      <c r="AB103" s="31">
        <v>2079926</v>
      </c>
      <c r="AC103" s="13">
        <v>740359</v>
      </c>
    </row>
    <row r="104" spans="1:30" ht="20.25" customHeight="1" x14ac:dyDescent="0.3">
      <c r="A104" s="8">
        <v>2014</v>
      </c>
      <c r="B104" s="16">
        <f>IF(OR(D104=0,D104=""),"",COUNTA($D$16:D104))</f>
        <v>59</v>
      </c>
      <c r="C104" s="17" t="s">
        <v>150</v>
      </c>
      <c r="D104" s="9">
        <v>1988</v>
      </c>
      <c r="E104" s="31">
        <v>4495.1000000000004</v>
      </c>
      <c r="F104" s="31">
        <v>3750.16</v>
      </c>
      <c r="G104" s="31">
        <v>105.4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1227</v>
      </c>
      <c r="N104" s="9">
        <v>0</v>
      </c>
      <c r="O104" s="9">
        <v>0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13">
        <f t="shared" si="4"/>
        <v>1227</v>
      </c>
      <c r="V104" s="13">
        <f t="shared" si="6"/>
        <v>726.22</v>
      </c>
      <c r="W104" s="36">
        <v>2800000</v>
      </c>
      <c r="X104" s="15" t="s">
        <v>32</v>
      </c>
      <c r="Y104" s="9" t="s">
        <v>32</v>
      </c>
      <c r="Z104" s="31">
        <v>1206830</v>
      </c>
      <c r="AA104" s="31">
        <v>175996</v>
      </c>
      <c r="AB104" s="31">
        <v>1034702</v>
      </c>
      <c r="AC104" s="13">
        <v>382472</v>
      </c>
    </row>
    <row r="105" spans="1:30" ht="20.25" customHeight="1" x14ac:dyDescent="0.3">
      <c r="A105" s="8">
        <v>2014</v>
      </c>
      <c r="B105" s="16">
        <f>IF(OR(D105=0,D105=""),"",COUNTA($D$16:D105))</f>
        <v>60</v>
      </c>
      <c r="C105" s="17" t="s">
        <v>430</v>
      </c>
      <c r="D105" s="9">
        <v>1968</v>
      </c>
      <c r="E105" s="31">
        <v>12319.1</v>
      </c>
      <c r="F105" s="31">
        <v>9352.8700000000008</v>
      </c>
      <c r="G105" s="31">
        <v>1184.9000000000001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1227</v>
      </c>
      <c r="N105" s="9">
        <v>0</v>
      </c>
      <c r="O105" s="9">
        <v>0</v>
      </c>
      <c r="P105" s="9">
        <v>0</v>
      </c>
      <c r="Q105" s="9">
        <v>0</v>
      </c>
      <c r="R105" s="9">
        <v>0</v>
      </c>
      <c r="S105" s="9">
        <v>0</v>
      </c>
      <c r="T105" s="9">
        <v>0</v>
      </c>
      <c r="U105" s="13">
        <f t="shared" si="4"/>
        <v>1227</v>
      </c>
      <c r="V105" s="13">
        <f t="shared" si="6"/>
        <v>483.97</v>
      </c>
      <c r="W105" s="36">
        <v>5100000</v>
      </c>
      <c r="X105" s="15" t="s">
        <v>32</v>
      </c>
      <c r="Y105" s="9" t="s">
        <v>32</v>
      </c>
      <c r="Z105" s="31">
        <v>2024083</v>
      </c>
      <c r="AA105" s="31">
        <v>295179</v>
      </c>
      <c r="AB105" s="31">
        <v>1735391</v>
      </c>
      <c r="AC105" s="13">
        <v>1045347</v>
      </c>
    </row>
    <row r="106" spans="1:30" ht="20.25" customHeight="1" x14ac:dyDescent="0.3">
      <c r="A106" s="8">
        <v>2014</v>
      </c>
      <c r="B106" s="16">
        <f>IF(OR(D106=0,D106=""),"",COUNTA($D$16:D106))</f>
        <v>61</v>
      </c>
      <c r="C106" s="17" t="s">
        <v>431</v>
      </c>
      <c r="D106" s="9">
        <v>1984</v>
      </c>
      <c r="E106" s="31">
        <v>10322</v>
      </c>
      <c r="F106" s="31">
        <v>8078</v>
      </c>
      <c r="G106" s="31">
        <v>35.1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1227</v>
      </c>
      <c r="N106" s="9">
        <v>0</v>
      </c>
      <c r="O106" s="9">
        <v>0</v>
      </c>
      <c r="P106" s="9">
        <v>0</v>
      </c>
      <c r="Q106" s="9">
        <v>0</v>
      </c>
      <c r="R106" s="9">
        <v>0</v>
      </c>
      <c r="S106" s="9">
        <v>0</v>
      </c>
      <c r="T106" s="9">
        <v>0</v>
      </c>
      <c r="U106" s="13">
        <f t="shared" si="4"/>
        <v>1227</v>
      </c>
      <c r="V106" s="13">
        <f t="shared" si="6"/>
        <v>488.1</v>
      </c>
      <c r="W106" s="36">
        <v>3960000</v>
      </c>
      <c r="X106" s="15" t="s">
        <v>32</v>
      </c>
      <c r="Y106" s="9" t="s">
        <v>32</v>
      </c>
      <c r="Z106" s="31">
        <v>1575066</v>
      </c>
      <c r="AA106" s="31">
        <v>229697</v>
      </c>
      <c r="AB106" s="31">
        <v>1350417</v>
      </c>
      <c r="AC106" s="13">
        <v>804820</v>
      </c>
    </row>
    <row r="107" spans="1:30" s="1" customFormat="1" ht="20.25" customHeight="1" x14ac:dyDescent="0.3">
      <c r="A107" s="8">
        <v>2014</v>
      </c>
      <c r="B107" s="16">
        <f>IF(OR(D107=0,D107=""),"",COUNTA($D$16:D107))</f>
        <v>62</v>
      </c>
      <c r="C107" s="17" t="s">
        <v>432</v>
      </c>
      <c r="D107" s="9">
        <v>1993</v>
      </c>
      <c r="E107" s="31">
        <v>10565.8</v>
      </c>
      <c r="F107" s="31">
        <v>7236.26</v>
      </c>
      <c r="G107" s="31">
        <v>653.6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1227</v>
      </c>
      <c r="N107" s="9">
        <v>0</v>
      </c>
      <c r="O107" s="9">
        <v>0</v>
      </c>
      <c r="P107" s="9">
        <v>0</v>
      </c>
      <c r="Q107" s="9">
        <v>0</v>
      </c>
      <c r="R107" s="9">
        <v>0</v>
      </c>
      <c r="S107" s="9">
        <v>0</v>
      </c>
      <c r="T107" s="9">
        <v>0</v>
      </c>
      <c r="U107" s="13">
        <f t="shared" si="4"/>
        <v>1227</v>
      </c>
      <c r="V107" s="13">
        <f t="shared" si="6"/>
        <v>780.24</v>
      </c>
      <c r="W107" s="36">
        <v>6156000</v>
      </c>
      <c r="X107" s="15" t="s">
        <v>32</v>
      </c>
      <c r="Y107" s="9" t="s">
        <v>32</v>
      </c>
      <c r="Z107" s="31">
        <v>2682364</v>
      </c>
      <c r="AA107" s="31">
        <v>391178</v>
      </c>
      <c r="AB107" s="31">
        <v>2299784</v>
      </c>
      <c r="AC107" s="13">
        <v>782674</v>
      </c>
      <c r="AD107" s="2"/>
    </row>
    <row r="108" spans="1:30" s="1" customFormat="1" ht="20.25" customHeight="1" x14ac:dyDescent="0.3">
      <c r="A108" s="8">
        <v>2014</v>
      </c>
      <c r="B108" s="16">
        <f>IF(OR(D108=0,D108=""),"",COUNTA($D$16:D108))</f>
        <v>63</v>
      </c>
      <c r="C108" s="17" t="s">
        <v>151</v>
      </c>
      <c r="D108" s="9">
        <v>1984</v>
      </c>
      <c r="E108" s="31">
        <v>29169.040000000001</v>
      </c>
      <c r="F108" s="31">
        <v>18859.34</v>
      </c>
      <c r="G108" s="31">
        <v>163.1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1227</v>
      </c>
      <c r="N108" s="9">
        <v>0</v>
      </c>
      <c r="O108" s="9">
        <v>0</v>
      </c>
      <c r="P108" s="9">
        <v>0</v>
      </c>
      <c r="Q108" s="9">
        <v>0</v>
      </c>
      <c r="R108" s="9">
        <v>0</v>
      </c>
      <c r="S108" s="9">
        <v>0</v>
      </c>
      <c r="T108" s="9">
        <v>0</v>
      </c>
      <c r="U108" s="13">
        <f t="shared" si="4"/>
        <v>1227</v>
      </c>
      <c r="V108" s="13">
        <f t="shared" si="6"/>
        <v>756.85</v>
      </c>
      <c r="W108" s="36">
        <v>14397104.699999999</v>
      </c>
      <c r="X108" s="15" t="s">
        <v>32</v>
      </c>
      <c r="Y108" s="9"/>
      <c r="Z108" s="31">
        <v>6250194</v>
      </c>
      <c r="AA108" s="31">
        <v>912059</v>
      </c>
      <c r="AB108" s="31">
        <v>5402551</v>
      </c>
      <c r="AC108" s="13">
        <v>1832300.7</v>
      </c>
      <c r="AD108" s="2"/>
    </row>
    <row r="109" spans="1:30" s="4" customFormat="1" x14ac:dyDescent="0.3">
      <c r="A109" s="8">
        <v>2014</v>
      </c>
      <c r="B109" s="16" t="str">
        <f>IF(OR(D109=0,D109=""),"",COUNTA($D$16:D109))</f>
        <v/>
      </c>
      <c r="C109" s="10"/>
      <c r="D109" s="11"/>
      <c r="E109" s="32">
        <f>SUM(E80:E108)</f>
        <v>302924.21000000002</v>
      </c>
      <c r="F109" s="32">
        <f>SUM(F80:F108)</f>
        <v>233525.96</v>
      </c>
      <c r="G109" s="32">
        <f>SUM(G80:G108)</f>
        <v>3660.8</v>
      </c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2"/>
      <c r="V109" s="13"/>
      <c r="W109" s="37">
        <f>SUM(W80:W108)</f>
        <v>160833104.69999999</v>
      </c>
      <c r="X109" s="14"/>
      <c r="Y109" s="9">
        <f>SUM(Y80:Y107)</f>
        <v>0</v>
      </c>
      <c r="Z109" s="32">
        <f>SUM(Z80:Z108)</f>
        <v>68540138</v>
      </c>
      <c r="AA109" s="32">
        <f>SUM(AA80:AA108)</f>
        <v>9996197</v>
      </c>
      <c r="AB109" s="32">
        <f>SUM(AB80:AB108)</f>
        <v>58822570</v>
      </c>
      <c r="AC109" s="12">
        <f>SUM(AC80:AC108)</f>
        <v>23474199.699999999</v>
      </c>
      <c r="AD109" s="2"/>
    </row>
    <row r="110" spans="1:30" ht="20.25" customHeight="1" x14ac:dyDescent="0.3">
      <c r="A110" s="8">
        <v>2014</v>
      </c>
      <c r="B110" s="16" t="str">
        <f>IF(OR(D110=0,D110=""),"",COUNTA($D$16:D110))</f>
        <v/>
      </c>
      <c r="C110" s="10" t="s">
        <v>668</v>
      </c>
      <c r="D110" s="11"/>
      <c r="E110" s="32"/>
      <c r="F110" s="32"/>
      <c r="G110" s="32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2"/>
      <c r="V110" s="13"/>
      <c r="W110" s="37"/>
      <c r="X110" s="14"/>
      <c r="Y110" s="9"/>
      <c r="Z110" s="32"/>
      <c r="AA110" s="32"/>
      <c r="AB110" s="32"/>
      <c r="AC110" s="12"/>
    </row>
    <row r="111" spans="1:30" ht="20.25" customHeight="1" x14ac:dyDescent="0.3">
      <c r="A111" s="8">
        <v>2014</v>
      </c>
      <c r="B111" s="16">
        <f>IF(OR(D111=0,D111=""),"",COUNTA($D$16:D111))</f>
        <v>64</v>
      </c>
      <c r="C111" s="17" t="s">
        <v>602</v>
      </c>
      <c r="D111" s="9">
        <v>1962</v>
      </c>
      <c r="E111" s="31">
        <v>3353.3</v>
      </c>
      <c r="F111" s="31">
        <v>3353.3</v>
      </c>
      <c r="G111" s="31">
        <v>0</v>
      </c>
      <c r="H111" s="9">
        <v>550</v>
      </c>
      <c r="I111" s="9">
        <v>975</v>
      </c>
      <c r="J111" s="9">
        <v>0</v>
      </c>
      <c r="K111" s="9">
        <v>334</v>
      </c>
      <c r="L111" s="9">
        <v>430</v>
      </c>
      <c r="M111" s="9">
        <v>0</v>
      </c>
      <c r="N111" s="9">
        <v>415</v>
      </c>
      <c r="O111" s="9">
        <v>70</v>
      </c>
      <c r="P111" s="9">
        <v>270</v>
      </c>
      <c r="Q111" s="9">
        <v>54</v>
      </c>
      <c r="R111" s="9">
        <v>380</v>
      </c>
      <c r="S111" s="9">
        <v>43</v>
      </c>
      <c r="T111" s="9">
        <v>0</v>
      </c>
      <c r="U111" s="13">
        <f t="shared" ref="U111:U150" si="7">H111+P111+I111+J111+K111+L111+M111+N111+O111+Q111+R111+S111+T111</f>
        <v>3521</v>
      </c>
      <c r="V111" s="13">
        <f t="shared" ref="V111:V150" si="8">W111/(F111+G111)</f>
        <v>3521</v>
      </c>
      <c r="W111" s="36">
        <f t="shared" ref="W111:W150" si="9">(U111+T111)*E111</f>
        <v>11806969.300000001</v>
      </c>
      <c r="X111" s="15" t="s">
        <v>32</v>
      </c>
      <c r="Y111" s="9" t="s">
        <v>32</v>
      </c>
      <c r="Z111" s="34">
        <v>0</v>
      </c>
      <c r="AA111" s="34">
        <v>0</v>
      </c>
      <c r="AB111" s="34">
        <v>0</v>
      </c>
      <c r="AC111" s="13">
        <f t="shared" ref="AC111:AC150" si="10">SUM(W111)-(Z111+AA111+AB111)</f>
        <v>11806969.300000001</v>
      </c>
    </row>
    <row r="112" spans="1:30" ht="20.25" customHeight="1" x14ac:dyDescent="0.3">
      <c r="A112" s="8">
        <v>2014</v>
      </c>
      <c r="B112" s="16">
        <f>IF(OR(D112=0,D112=""),"",COUNTA($D$16:D112))</f>
        <v>65</v>
      </c>
      <c r="C112" s="17" t="s">
        <v>603</v>
      </c>
      <c r="D112" s="9">
        <v>1962</v>
      </c>
      <c r="E112" s="31">
        <v>1978.8</v>
      </c>
      <c r="F112" s="31">
        <v>1978.8</v>
      </c>
      <c r="G112" s="31">
        <v>0</v>
      </c>
      <c r="H112" s="9">
        <v>550</v>
      </c>
      <c r="I112" s="9">
        <v>975</v>
      </c>
      <c r="J112" s="9">
        <v>0</v>
      </c>
      <c r="K112" s="9">
        <v>334</v>
      </c>
      <c r="L112" s="9">
        <v>430</v>
      </c>
      <c r="M112" s="9">
        <v>0</v>
      </c>
      <c r="N112" s="9">
        <v>415</v>
      </c>
      <c r="O112" s="9">
        <v>70</v>
      </c>
      <c r="P112" s="9">
        <v>270</v>
      </c>
      <c r="Q112" s="9">
        <v>54</v>
      </c>
      <c r="R112" s="9">
        <v>380</v>
      </c>
      <c r="S112" s="9">
        <v>43</v>
      </c>
      <c r="T112" s="9">
        <v>0</v>
      </c>
      <c r="U112" s="13">
        <f t="shared" si="7"/>
        <v>3521</v>
      </c>
      <c r="V112" s="13">
        <f t="shared" si="8"/>
        <v>3521</v>
      </c>
      <c r="W112" s="36">
        <f t="shared" si="9"/>
        <v>6967354.7999999998</v>
      </c>
      <c r="X112" s="15" t="s">
        <v>32</v>
      </c>
      <c r="Y112" s="9" t="s">
        <v>32</v>
      </c>
      <c r="Z112" s="34">
        <v>0</v>
      </c>
      <c r="AA112" s="34">
        <v>0</v>
      </c>
      <c r="AB112" s="34">
        <v>0</v>
      </c>
      <c r="AC112" s="13">
        <f t="shared" si="10"/>
        <v>6967354.7999999998</v>
      </c>
    </row>
    <row r="113" spans="1:29" ht="20.25" customHeight="1" x14ac:dyDescent="0.3">
      <c r="A113" s="8">
        <v>2014</v>
      </c>
      <c r="B113" s="16">
        <f>IF(OR(D113=0,D113=""),"",COUNTA($D$16:D113))</f>
        <v>66</v>
      </c>
      <c r="C113" s="17" t="s">
        <v>604</v>
      </c>
      <c r="D113" s="9">
        <v>1960</v>
      </c>
      <c r="E113" s="31">
        <v>1283.7</v>
      </c>
      <c r="F113" s="31">
        <v>612.79999999999995</v>
      </c>
      <c r="G113" s="31">
        <v>415.5</v>
      </c>
      <c r="H113" s="9">
        <v>550</v>
      </c>
      <c r="I113" s="9">
        <v>975</v>
      </c>
      <c r="J113" s="9">
        <v>0</v>
      </c>
      <c r="K113" s="9">
        <v>334</v>
      </c>
      <c r="L113" s="9">
        <v>430</v>
      </c>
      <c r="M113" s="9">
        <v>0</v>
      </c>
      <c r="N113" s="9">
        <v>415</v>
      </c>
      <c r="O113" s="9">
        <v>70</v>
      </c>
      <c r="P113" s="9">
        <v>270</v>
      </c>
      <c r="Q113" s="9">
        <v>54</v>
      </c>
      <c r="R113" s="9">
        <v>380</v>
      </c>
      <c r="S113" s="9">
        <v>43</v>
      </c>
      <c r="T113" s="9">
        <v>0</v>
      </c>
      <c r="U113" s="13">
        <f t="shared" si="7"/>
        <v>3521</v>
      </c>
      <c r="V113" s="13">
        <f t="shared" si="8"/>
        <v>4395.51</v>
      </c>
      <c r="W113" s="36">
        <f t="shared" si="9"/>
        <v>4519907.7</v>
      </c>
      <c r="X113" s="15" t="s">
        <v>32</v>
      </c>
      <c r="Y113" s="9" t="s">
        <v>32</v>
      </c>
      <c r="Z113" s="34">
        <v>0</v>
      </c>
      <c r="AA113" s="34">
        <v>0</v>
      </c>
      <c r="AB113" s="34">
        <v>0</v>
      </c>
      <c r="AC113" s="13">
        <f t="shared" si="10"/>
        <v>4519907.7</v>
      </c>
    </row>
    <row r="114" spans="1:29" ht="20.25" customHeight="1" x14ac:dyDescent="0.3">
      <c r="A114" s="8">
        <v>2014</v>
      </c>
      <c r="B114" s="16">
        <f>IF(OR(D114=0,D114=""),"",COUNTA($D$16:D114))</f>
        <v>67</v>
      </c>
      <c r="C114" s="17" t="s">
        <v>733</v>
      </c>
      <c r="D114" s="9">
        <v>1961</v>
      </c>
      <c r="E114" s="31">
        <v>1994.1</v>
      </c>
      <c r="F114" s="31">
        <v>1994.1</v>
      </c>
      <c r="G114" s="31">
        <v>0</v>
      </c>
      <c r="H114" s="9">
        <v>550</v>
      </c>
      <c r="I114" s="9">
        <v>975</v>
      </c>
      <c r="J114" s="9">
        <v>0</v>
      </c>
      <c r="K114" s="9">
        <v>334</v>
      </c>
      <c r="L114" s="9">
        <v>430</v>
      </c>
      <c r="M114" s="9">
        <v>0</v>
      </c>
      <c r="N114" s="9">
        <v>415</v>
      </c>
      <c r="O114" s="9">
        <v>70</v>
      </c>
      <c r="P114" s="9">
        <v>270</v>
      </c>
      <c r="Q114" s="9">
        <v>54</v>
      </c>
      <c r="R114" s="9">
        <v>380</v>
      </c>
      <c r="S114" s="9">
        <v>43</v>
      </c>
      <c r="T114" s="9">
        <v>0</v>
      </c>
      <c r="U114" s="13">
        <f t="shared" si="7"/>
        <v>3521</v>
      </c>
      <c r="V114" s="13">
        <f t="shared" si="8"/>
        <v>3521</v>
      </c>
      <c r="W114" s="36">
        <f t="shared" si="9"/>
        <v>7021226.0999999996</v>
      </c>
      <c r="X114" s="15" t="s">
        <v>32</v>
      </c>
      <c r="Y114" s="9" t="s">
        <v>32</v>
      </c>
      <c r="Z114" s="34">
        <v>0</v>
      </c>
      <c r="AA114" s="34">
        <v>0</v>
      </c>
      <c r="AB114" s="34">
        <v>0</v>
      </c>
      <c r="AC114" s="13">
        <f t="shared" si="10"/>
        <v>7021226.0999999996</v>
      </c>
    </row>
    <row r="115" spans="1:29" ht="20.25" customHeight="1" x14ac:dyDescent="0.3">
      <c r="A115" s="8">
        <v>2014</v>
      </c>
      <c r="B115" s="16">
        <f>IF(OR(D115=0,D115=""),"",COUNTA($D$16:D115))</f>
        <v>68</v>
      </c>
      <c r="C115" s="17" t="s">
        <v>52</v>
      </c>
      <c r="D115" s="9">
        <v>1961</v>
      </c>
      <c r="E115" s="31">
        <v>2593.9</v>
      </c>
      <c r="F115" s="31">
        <v>2593.9</v>
      </c>
      <c r="G115" s="31">
        <v>0</v>
      </c>
      <c r="H115" s="9">
        <v>550</v>
      </c>
      <c r="I115" s="9">
        <v>975</v>
      </c>
      <c r="J115" s="9">
        <v>0</v>
      </c>
      <c r="K115" s="9">
        <v>334</v>
      </c>
      <c r="L115" s="9">
        <v>430</v>
      </c>
      <c r="M115" s="9">
        <v>0</v>
      </c>
      <c r="N115" s="9">
        <v>415</v>
      </c>
      <c r="O115" s="9">
        <v>70</v>
      </c>
      <c r="P115" s="9">
        <v>270</v>
      </c>
      <c r="Q115" s="9">
        <v>54</v>
      </c>
      <c r="R115" s="9">
        <v>380</v>
      </c>
      <c r="S115" s="9">
        <v>43</v>
      </c>
      <c r="T115" s="9">
        <v>0</v>
      </c>
      <c r="U115" s="13">
        <f t="shared" si="7"/>
        <v>3521</v>
      </c>
      <c r="V115" s="13">
        <f t="shared" si="8"/>
        <v>3521</v>
      </c>
      <c r="W115" s="36">
        <f t="shared" si="9"/>
        <v>9133121.9000000004</v>
      </c>
      <c r="X115" s="15" t="s">
        <v>32</v>
      </c>
      <c r="Y115" s="9" t="s">
        <v>32</v>
      </c>
      <c r="Z115" s="34">
        <v>0</v>
      </c>
      <c r="AA115" s="34">
        <v>0</v>
      </c>
      <c r="AB115" s="34">
        <v>0</v>
      </c>
      <c r="AC115" s="13">
        <f t="shared" si="10"/>
        <v>9133121.9000000004</v>
      </c>
    </row>
    <row r="116" spans="1:29" ht="20.25" customHeight="1" x14ac:dyDescent="0.3">
      <c r="A116" s="8">
        <v>2014</v>
      </c>
      <c r="B116" s="16">
        <f>IF(OR(D116=0,D116=""),"",COUNTA($D$16:D116))</f>
        <v>69</v>
      </c>
      <c r="C116" s="17" t="s">
        <v>53</v>
      </c>
      <c r="D116" s="9">
        <v>1961</v>
      </c>
      <c r="E116" s="31">
        <v>2649.2</v>
      </c>
      <c r="F116" s="31">
        <v>2649.2</v>
      </c>
      <c r="G116" s="31">
        <v>0</v>
      </c>
      <c r="H116" s="9">
        <v>550</v>
      </c>
      <c r="I116" s="9">
        <v>975</v>
      </c>
      <c r="J116" s="9">
        <v>0</v>
      </c>
      <c r="K116" s="9">
        <v>334</v>
      </c>
      <c r="L116" s="9">
        <v>430</v>
      </c>
      <c r="M116" s="9">
        <v>0</v>
      </c>
      <c r="N116" s="9">
        <v>415</v>
      </c>
      <c r="O116" s="9">
        <v>70</v>
      </c>
      <c r="P116" s="9">
        <v>270</v>
      </c>
      <c r="Q116" s="9">
        <v>54</v>
      </c>
      <c r="R116" s="9">
        <v>380</v>
      </c>
      <c r="S116" s="9">
        <v>43</v>
      </c>
      <c r="T116" s="9">
        <v>0</v>
      </c>
      <c r="U116" s="13">
        <f t="shared" si="7"/>
        <v>3521</v>
      </c>
      <c r="V116" s="13">
        <f t="shared" si="8"/>
        <v>3521</v>
      </c>
      <c r="W116" s="36">
        <f t="shared" si="9"/>
        <v>9327833.1999999993</v>
      </c>
      <c r="X116" s="15" t="s">
        <v>32</v>
      </c>
      <c r="Y116" s="9" t="s">
        <v>32</v>
      </c>
      <c r="Z116" s="34">
        <v>0</v>
      </c>
      <c r="AA116" s="34">
        <v>0</v>
      </c>
      <c r="AB116" s="34">
        <v>0</v>
      </c>
      <c r="AC116" s="13">
        <f t="shared" si="10"/>
        <v>9327833.1999999993</v>
      </c>
    </row>
    <row r="117" spans="1:29" ht="20.25" customHeight="1" x14ac:dyDescent="0.3">
      <c r="A117" s="8">
        <v>2014</v>
      </c>
      <c r="B117" s="16">
        <f>IF(OR(D117=0,D117=""),"",COUNTA($D$16:D117))</f>
        <v>70</v>
      </c>
      <c r="C117" s="17" t="s">
        <v>54</v>
      </c>
      <c r="D117" s="9">
        <v>1961</v>
      </c>
      <c r="E117" s="31">
        <v>1796.8</v>
      </c>
      <c r="F117" s="31">
        <v>1796.8</v>
      </c>
      <c r="G117" s="31">
        <v>0</v>
      </c>
      <c r="H117" s="9">
        <v>550</v>
      </c>
      <c r="I117" s="9">
        <v>975</v>
      </c>
      <c r="J117" s="9">
        <v>0</v>
      </c>
      <c r="K117" s="9">
        <v>334</v>
      </c>
      <c r="L117" s="9">
        <v>430</v>
      </c>
      <c r="M117" s="9">
        <v>0</v>
      </c>
      <c r="N117" s="9">
        <v>415</v>
      </c>
      <c r="O117" s="9">
        <v>70</v>
      </c>
      <c r="P117" s="9">
        <v>270</v>
      </c>
      <c r="Q117" s="9">
        <v>54</v>
      </c>
      <c r="R117" s="9">
        <v>380</v>
      </c>
      <c r="S117" s="9">
        <v>43</v>
      </c>
      <c r="T117" s="9">
        <v>0</v>
      </c>
      <c r="U117" s="13">
        <f t="shared" si="7"/>
        <v>3521</v>
      </c>
      <c r="V117" s="13">
        <f t="shared" si="8"/>
        <v>3521</v>
      </c>
      <c r="W117" s="36">
        <f t="shared" si="9"/>
        <v>6326532.7999999998</v>
      </c>
      <c r="X117" s="15" t="s">
        <v>32</v>
      </c>
      <c r="Y117" s="9" t="s">
        <v>32</v>
      </c>
      <c r="Z117" s="34">
        <v>0</v>
      </c>
      <c r="AA117" s="34">
        <v>0</v>
      </c>
      <c r="AB117" s="34">
        <v>0</v>
      </c>
      <c r="AC117" s="13">
        <f t="shared" si="10"/>
        <v>6326532.7999999998</v>
      </c>
    </row>
    <row r="118" spans="1:29" ht="20.25" customHeight="1" x14ac:dyDescent="0.3">
      <c r="A118" s="8">
        <v>2014</v>
      </c>
      <c r="B118" s="16">
        <f>IF(OR(D118=0,D118=""),"",COUNTA($D$16:D118))</f>
        <v>71</v>
      </c>
      <c r="C118" s="17" t="s">
        <v>55</v>
      </c>
      <c r="D118" s="9">
        <v>1963</v>
      </c>
      <c r="E118" s="31">
        <v>3132.2</v>
      </c>
      <c r="F118" s="31">
        <v>3132.2</v>
      </c>
      <c r="G118" s="31">
        <v>0</v>
      </c>
      <c r="H118" s="9">
        <v>550</v>
      </c>
      <c r="I118" s="9">
        <v>975</v>
      </c>
      <c r="J118" s="9">
        <v>0</v>
      </c>
      <c r="K118" s="9">
        <v>334</v>
      </c>
      <c r="L118" s="9">
        <v>430</v>
      </c>
      <c r="M118" s="9">
        <v>0</v>
      </c>
      <c r="N118" s="9">
        <v>415</v>
      </c>
      <c r="O118" s="9">
        <v>70</v>
      </c>
      <c r="P118" s="9">
        <v>270</v>
      </c>
      <c r="Q118" s="9">
        <v>54</v>
      </c>
      <c r="R118" s="9">
        <v>380</v>
      </c>
      <c r="S118" s="9">
        <v>43</v>
      </c>
      <c r="T118" s="9">
        <v>0</v>
      </c>
      <c r="U118" s="13">
        <f t="shared" si="7"/>
        <v>3521</v>
      </c>
      <c r="V118" s="13">
        <f t="shared" si="8"/>
        <v>3521</v>
      </c>
      <c r="W118" s="36">
        <f t="shared" si="9"/>
        <v>11028476.199999999</v>
      </c>
      <c r="X118" s="15" t="s">
        <v>32</v>
      </c>
      <c r="Y118" s="9" t="s">
        <v>32</v>
      </c>
      <c r="Z118" s="34">
        <v>0</v>
      </c>
      <c r="AA118" s="34">
        <v>0</v>
      </c>
      <c r="AB118" s="34">
        <v>0</v>
      </c>
      <c r="AC118" s="13">
        <f t="shared" si="10"/>
        <v>11028476.199999999</v>
      </c>
    </row>
    <row r="119" spans="1:29" ht="20.25" customHeight="1" x14ac:dyDescent="0.3">
      <c r="A119" s="8">
        <v>2014</v>
      </c>
      <c r="B119" s="16">
        <f>IF(OR(D119=0,D119=""),"",COUNTA($D$16:D119))</f>
        <v>72</v>
      </c>
      <c r="C119" s="17" t="s">
        <v>56</v>
      </c>
      <c r="D119" s="9">
        <v>1962</v>
      </c>
      <c r="E119" s="31">
        <v>1485.4</v>
      </c>
      <c r="F119" s="31">
        <v>1485.4</v>
      </c>
      <c r="G119" s="31">
        <v>0</v>
      </c>
      <c r="H119" s="9">
        <v>550</v>
      </c>
      <c r="I119" s="9">
        <v>975</v>
      </c>
      <c r="J119" s="9">
        <v>0</v>
      </c>
      <c r="K119" s="9">
        <v>334</v>
      </c>
      <c r="L119" s="9">
        <v>430</v>
      </c>
      <c r="M119" s="9">
        <v>0</v>
      </c>
      <c r="N119" s="9">
        <v>415</v>
      </c>
      <c r="O119" s="9">
        <v>70</v>
      </c>
      <c r="P119" s="9">
        <v>270</v>
      </c>
      <c r="Q119" s="9">
        <v>54</v>
      </c>
      <c r="R119" s="9">
        <v>380</v>
      </c>
      <c r="S119" s="9">
        <v>43</v>
      </c>
      <c r="T119" s="9">
        <v>0</v>
      </c>
      <c r="U119" s="13">
        <f t="shared" si="7"/>
        <v>3521</v>
      </c>
      <c r="V119" s="13">
        <f t="shared" si="8"/>
        <v>3521</v>
      </c>
      <c r="W119" s="36">
        <f t="shared" si="9"/>
        <v>5230093.4000000004</v>
      </c>
      <c r="X119" s="15" t="s">
        <v>32</v>
      </c>
      <c r="Y119" s="9" t="s">
        <v>32</v>
      </c>
      <c r="Z119" s="34">
        <v>0</v>
      </c>
      <c r="AA119" s="34">
        <v>0</v>
      </c>
      <c r="AB119" s="34">
        <v>0</v>
      </c>
      <c r="AC119" s="13">
        <f t="shared" si="10"/>
        <v>5230093.4000000004</v>
      </c>
    </row>
    <row r="120" spans="1:29" ht="20.25" customHeight="1" x14ac:dyDescent="0.3">
      <c r="A120" s="8">
        <v>2014</v>
      </c>
      <c r="B120" s="16">
        <f>IF(OR(D120=0,D120=""),"",COUNTA($D$16:D120))</f>
        <v>73</v>
      </c>
      <c r="C120" s="17" t="s">
        <v>57</v>
      </c>
      <c r="D120" s="9">
        <v>1962</v>
      </c>
      <c r="E120" s="31">
        <v>2522.8000000000002</v>
      </c>
      <c r="F120" s="31">
        <v>2522.8000000000002</v>
      </c>
      <c r="G120" s="31">
        <v>0</v>
      </c>
      <c r="H120" s="9">
        <v>550</v>
      </c>
      <c r="I120" s="9">
        <v>975</v>
      </c>
      <c r="J120" s="9">
        <v>0</v>
      </c>
      <c r="K120" s="9">
        <v>334</v>
      </c>
      <c r="L120" s="9">
        <v>430</v>
      </c>
      <c r="M120" s="9">
        <v>0</v>
      </c>
      <c r="N120" s="9">
        <v>415</v>
      </c>
      <c r="O120" s="9">
        <v>70</v>
      </c>
      <c r="P120" s="9">
        <v>270</v>
      </c>
      <c r="Q120" s="9">
        <v>54</v>
      </c>
      <c r="R120" s="9">
        <v>380</v>
      </c>
      <c r="S120" s="9">
        <v>43</v>
      </c>
      <c r="T120" s="9">
        <v>0</v>
      </c>
      <c r="U120" s="13">
        <f t="shared" si="7"/>
        <v>3521</v>
      </c>
      <c r="V120" s="13">
        <f t="shared" si="8"/>
        <v>3521</v>
      </c>
      <c r="W120" s="36">
        <f t="shared" si="9"/>
        <v>8882778.8000000007</v>
      </c>
      <c r="X120" s="15" t="s">
        <v>32</v>
      </c>
      <c r="Y120" s="9" t="s">
        <v>32</v>
      </c>
      <c r="Z120" s="34">
        <v>0</v>
      </c>
      <c r="AA120" s="34">
        <v>0</v>
      </c>
      <c r="AB120" s="34">
        <v>0</v>
      </c>
      <c r="AC120" s="13">
        <f t="shared" si="10"/>
        <v>8882778.8000000007</v>
      </c>
    </row>
    <row r="121" spans="1:29" ht="20.25" customHeight="1" x14ac:dyDescent="0.3">
      <c r="A121" s="8">
        <v>2014</v>
      </c>
      <c r="B121" s="16">
        <f>IF(OR(D121=0,D121=""),"",COUNTA($D$16:D121))</f>
        <v>74</v>
      </c>
      <c r="C121" s="17" t="s">
        <v>122</v>
      </c>
      <c r="D121" s="9">
        <v>1960</v>
      </c>
      <c r="E121" s="31">
        <v>792.8</v>
      </c>
      <c r="F121" s="31">
        <v>792.8</v>
      </c>
      <c r="G121" s="31">
        <v>0</v>
      </c>
      <c r="H121" s="9">
        <v>550</v>
      </c>
      <c r="I121" s="9">
        <v>975</v>
      </c>
      <c r="J121" s="9">
        <v>0</v>
      </c>
      <c r="K121" s="9">
        <v>334</v>
      </c>
      <c r="L121" s="9">
        <v>430</v>
      </c>
      <c r="M121" s="9">
        <v>0</v>
      </c>
      <c r="N121" s="9">
        <v>415</v>
      </c>
      <c r="O121" s="9">
        <v>70</v>
      </c>
      <c r="P121" s="9">
        <v>270</v>
      </c>
      <c r="Q121" s="9">
        <v>54</v>
      </c>
      <c r="R121" s="9">
        <v>380</v>
      </c>
      <c r="S121" s="9">
        <v>43</v>
      </c>
      <c r="T121" s="9">
        <v>0</v>
      </c>
      <c r="U121" s="13">
        <f t="shared" si="7"/>
        <v>3521</v>
      </c>
      <c r="V121" s="13">
        <f t="shared" si="8"/>
        <v>3521</v>
      </c>
      <c r="W121" s="36">
        <f t="shared" si="9"/>
        <v>2791448.8</v>
      </c>
      <c r="X121" s="15" t="s">
        <v>32</v>
      </c>
      <c r="Y121" s="9" t="s">
        <v>32</v>
      </c>
      <c r="Z121" s="34">
        <v>0</v>
      </c>
      <c r="AA121" s="34">
        <v>0</v>
      </c>
      <c r="AB121" s="34">
        <v>0</v>
      </c>
      <c r="AC121" s="13">
        <f t="shared" si="10"/>
        <v>2791448.8</v>
      </c>
    </row>
    <row r="122" spans="1:29" ht="20.25" customHeight="1" x14ac:dyDescent="0.3">
      <c r="A122" s="8">
        <v>2014</v>
      </c>
      <c r="B122" s="16">
        <f>IF(OR(D122=0,D122=""),"",COUNTA($D$16:D122))</f>
        <v>75</v>
      </c>
      <c r="C122" s="17" t="s">
        <v>123</v>
      </c>
      <c r="D122" s="9">
        <v>1959</v>
      </c>
      <c r="E122" s="31">
        <v>832.4</v>
      </c>
      <c r="F122" s="31">
        <v>832.4</v>
      </c>
      <c r="G122" s="31">
        <v>0</v>
      </c>
      <c r="H122" s="9">
        <v>550</v>
      </c>
      <c r="I122" s="9">
        <v>975</v>
      </c>
      <c r="J122" s="9">
        <v>0</v>
      </c>
      <c r="K122" s="9">
        <v>334</v>
      </c>
      <c r="L122" s="9">
        <v>430</v>
      </c>
      <c r="M122" s="9">
        <v>0</v>
      </c>
      <c r="N122" s="9">
        <v>415</v>
      </c>
      <c r="O122" s="9">
        <v>70</v>
      </c>
      <c r="P122" s="9">
        <v>270</v>
      </c>
      <c r="Q122" s="9">
        <v>54</v>
      </c>
      <c r="R122" s="9">
        <v>380</v>
      </c>
      <c r="S122" s="9">
        <v>43</v>
      </c>
      <c r="T122" s="9">
        <v>0</v>
      </c>
      <c r="U122" s="13">
        <f t="shared" si="7"/>
        <v>3521</v>
      </c>
      <c r="V122" s="13">
        <f t="shared" si="8"/>
        <v>3521</v>
      </c>
      <c r="W122" s="36">
        <f t="shared" si="9"/>
        <v>2930880.4</v>
      </c>
      <c r="X122" s="15" t="s">
        <v>32</v>
      </c>
      <c r="Y122" s="9" t="s">
        <v>32</v>
      </c>
      <c r="Z122" s="34">
        <v>0</v>
      </c>
      <c r="AA122" s="34">
        <v>0</v>
      </c>
      <c r="AB122" s="34">
        <v>0</v>
      </c>
      <c r="AC122" s="13">
        <f t="shared" si="10"/>
        <v>2930880.4</v>
      </c>
    </row>
    <row r="123" spans="1:29" ht="20.25" customHeight="1" x14ac:dyDescent="0.3">
      <c r="A123" s="8">
        <v>2014</v>
      </c>
      <c r="B123" s="16">
        <f>IF(OR(D123=0,D123=""),"",COUNTA($D$16:D123))</f>
        <v>76</v>
      </c>
      <c r="C123" s="17" t="s">
        <v>58</v>
      </c>
      <c r="D123" s="9">
        <v>1959</v>
      </c>
      <c r="E123" s="31">
        <v>410.74</v>
      </c>
      <c r="F123" s="31">
        <v>410.74</v>
      </c>
      <c r="G123" s="31">
        <v>0</v>
      </c>
      <c r="H123" s="9">
        <v>550</v>
      </c>
      <c r="I123" s="9">
        <v>975</v>
      </c>
      <c r="J123" s="9">
        <v>0</v>
      </c>
      <c r="K123" s="9">
        <v>334</v>
      </c>
      <c r="L123" s="9">
        <v>430</v>
      </c>
      <c r="M123" s="9">
        <v>0</v>
      </c>
      <c r="N123" s="9">
        <v>415</v>
      </c>
      <c r="O123" s="9">
        <v>70</v>
      </c>
      <c r="P123" s="9">
        <v>270</v>
      </c>
      <c r="Q123" s="9">
        <v>54</v>
      </c>
      <c r="R123" s="9">
        <v>380</v>
      </c>
      <c r="S123" s="9">
        <v>43</v>
      </c>
      <c r="T123" s="9">
        <v>0</v>
      </c>
      <c r="U123" s="13">
        <f t="shared" si="7"/>
        <v>3521</v>
      </c>
      <c r="V123" s="13">
        <f t="shared" si="8"/>
        <v>3521</v>
      </c>
      <c r="W123" s="36">
        <f t="shared" si="9"/>
        <v>1446215.54</v>
      </c>
      <c r="X123" s="15" t="s">
        <v>32</v>
      </c>
      <c r="Y123" s="9" t="s">
        <v>32</v>
      </c>
      <c r="Z123" s="34">
        <v>0</v>
      </c>
      <c r="AA123" s="34">
        <v>0</v>
      </c>
      <c r="AB123" s="34">
        <v>0</v>
      </c>
      <c r="AC123" s="13">
        <f t="shared" si="10"/>
        <v>1446215.54</v>
      </c>
    </row>
    <row r="124" spans="1:29" ht="20.25" customHeight="1" x14ac:dyDescent="0.3">
      <c r="A124" s="8">
        <v>2014</v>
      </c>
      <c r="B124" s="16">
        <f>IF(OR(D124=0,D124=""),"",COUNTA($D$16:D124))</f>
        <v>77</v>
      </c>
      <c r="C124" s="17" t="s">
        <v>59</v>
      </c>
      <c r="D124" s="9">
        <v>1959</v>
      </c>
      <c r="E124" s="31">
        <v>416.5</v>
      </c>
      <c r="F124" s="31">
        <v>416.5</v>
      </c>
      <c r="G124" s="31">
        <v>0</v>
      </c>
      <c r="H124" s="9">
        <v>550</v>
      </c>
      <c r="I124" s="9">
        <v>975</v>
      </c>
      <c r="J124" s="9">
        <v>0</v>
      </c>
      <c r="K124" s="9">
        <v>334</v>
      </c>
      <c r="L124" s="9">
        <v>430</v>
      </c>
      <c r="M124" s="9">
        <v>0</v>
      </c>
      <c r="N124" s="9">
        <v>415</v>
      </c>
      <c r="O124" s="9">
        <v>70</v>
      </c>
      <c r="P124" s="9">
        <v>270</v>
      </c>
      <c r="Q124" s="9">
        <v>54</v>
      </c>
      <c r="R124" s="9">
        <v>380</v>
      </c>
      <c r="S124" s="9">
        <v>43</v>
      </c>
      <c r="T124" s="9">
        <v>0</v>
      </c>
      <c r="U124" s="13">
        <f t="shared" si="7"/>
        <v>3521</v>
      </c>
      <c r="V124" s="13">
        <f t="shared" si="8"/>
        <v>3521</v>
      </c>
      <c r="W124" s="36">
        <f t="shared" si="9"/>
        <v>1466496.5</v>
      </c>
      <c r="X124" s="15" t="s">
        <v>32</v>
      </c>
      <c r="Y124" s="9" t="s">
        <v>32</v>
      </c>
      <c r="Z124" s="34">
        <v>0</v>
      </c>
      <c r="AA124" s="34">
        <v>0</v>
      </c>
      <c r="AB124" s="34">
        <v>0</v>
      </c>
      <c r="AC124" s="13">
        <f t="shared" si="10"/>
        <v>1466496.5</v>
      </c>
    </row>
    <row r="125" spans="1:29" ht="20.25" customHeight="1" x14ac:dyDescent="0.3">
      <c r="A125" s="8">
        <v>2014</v>
      </c>
      <c r="B125" s="16">
        <f>IF(OR(D125=0,D125=""),"",COUNTA($D$16:D125))</f>
        <v>78</v>
      </c>
      <c r="C125" s="17" t="s">
        <v>433</v>
      </c>
      <c r="D125" s="9">
        <v>1962</v>
      </c>
      <c r="E125" s="31">
        <v>295.39999999999998</v>
      </c>
      <c r="F125" s="31">
        <v>295.39999999999998</v>
      </c>
      <c r="G125" s="31">
        <v>0</v>
      </c>
      <c r="H125" s="9">
        <v>550</v>
      </c>
      <c r="I125" s="9">
        <v>975</v>
      </c>
      <c r="J125" s="9">
        <v>0</v>
      </c>
      <c r="K125" s="9">
        <v>334</v>
      </c>
      <c r="L125" s="9">
        <v>430</v>
      </c>
      <c r="M125" s="9">
        <v>0</v>
      </c>
      <c r="N125" s="9">
        <v>415</v>
      </c>
      <c r="O125" s="9">
        <v>70</v>
      </c>
      <c r="P125" s="9">
        <v>270</v>
      </c>
      <c r="Q125" s="9">
        <v>54</v>
      </c>
      <c r="R125" s="9">
        <v>380</v>
      </c>
      <c r="S125" s="9">
        <v>43</v>
      </c>
      <c r="T125" s="9">
        <v>0</v>
      </c>
      <c r="U125" s="13">
        <f t="shared" si="7"/>
        <v>3521</v>
      </c>
      <c r="V125" s="13">
        <f t="shared" si="8"/>
        <v>3521</v>
      </c>
      <c r="W125" s="36">
        <f t="shared" si="9"/>
        <v>1040103.4</v>
      </c>
      <c r="X125" s="15" t="s">
        <v>32</v>
      </c>
      <c r="Y125" s="9" t="s">
        <v>32</v>
      </c>
      <c r="Z125" s="34">
        <v>0</v>
      </c>
      <c r="AA125" s="34">
        <v>0</v>
      </c>
      <c r="AB125" s="34">
        <v>0</v>
      </c>
      <c r="AC125" s="13">
        <f t="shared" si="10"/>
        <v>1040103.4</v>
      </c>
    </row>
    <row r="126" spans="1:29" ht="20.25" customHeight="1" x14ac:dyDescent="0.3">
      <c r="A126" s="8">
        <v>2014</v>
      </c>
      <c r="B126" s="16">
        <f>IF(OR(D126=0,D126=""),"",COUNTA($D$16:D126))</f>
        <v>79</v>
      </c>
      <c r="C126" s="17" t="s">
        <v>434</v>
      </c>
      <c r="D126" s="9">
        <v>1960</v>
      </c>
      <c r="E126" s="31">
        <v>288.70999999999998</v>
      </c>
      <c r="F126" s="31">
        <v>288.70999999999998</v>
      </c>
      <c r="G126" s="31">
        <v>0</v>
      </c>
      <c r="H126" s="9">
        <v>550</v>
      </c>
      <c r="I126" s="9">
        <v>975</v>
      </c>
      <c r="J126" s="9">
        <v>0</v>
      </c>
      <c r="K126" s="9">
        <v>334</v>
      </c>
      <c r="L126" s="9">
        <v>430</v>
      </c>
      <c r="M126" s="9">
        <v>0</v>
      </c>
      <c r="N126" s="9">
        <v>415</v>
      </c>
      <c r="O126" s="9">
        <v>70</v>
      </c>
      <c r="P126" s="9">
        <v>270</v>
      </c>
      <c r="Q126" s="9">
        <v>54</v>
      </c>
      <c r="R126" s="9">
        <v>380</v>
      </c>
      <c r="S126" s="9">
        <v>43</v>
      </c>
      <c r="T126" s="9">
        <v>0</v>
      </c>
      <c r="U126" s="13">
        <f t="shared" si="7"/>
        <v>3521</v>
      </c>
      <c r="V126" s="13">
        <f t="shared" si="8"/>
        <v>3521</v>
      </c>
      <c r="W126" s="36">
        <f t="shared" si="9"/>
        <v>1016547.91</v>
      </c>
      <c r="X126" s="15" t="s">
        <v>32</v>
      </c>
      <c r="Y126" s="9" t="s">
        <v>32</v>
      </c>
      <c r="Z126" s="34">
        <v>0</v>
      </c>
      <c r="AA126" s="34">
        <v>0</v>
      </c>
      <c r="AB126" s="34">
        <v>0</v>
      </c>
      <c r="AC126" s="13">
        <f t="shared" si="10"/>
        <v>1016547.91</v>
      </c>
    </row>
    <row r="127" spans="1:29" ht="20.25" customHeight="1" x14ac:dyDescent="0.3">
      <c r="A127" s="8">
        <v>2014</v>
      </c>
      <c r="B127" s="16">
        <f>IF(OR(D127=0,D127=""),"",COUNTA($D$16:D127))</f>
        <v>80</v>
      </c>
      <c r="C127" s="17" t="s">
        <v>435</v>
      </c>
      <c r="D127" s="9">
        <v>1960</v>
      </c>
      <c r="E127" s="31">
        <v>307.3</v>
      </c>
      <c r="F127" s="31">
        <v>307.3</v>
      </c>
      <c r="G127" s="31">
        <v>0</v>
      </c>
      <c r="H127" s="9">
        <v>550</v>
      </c>
      <c r="I127" s="9">
        <v>975</v>
      </c>
      <c r="J127" s="9">
        <v>0</v>
      </c>
      <c r="K127" s="9">
        <v>334</v>
      </c>
      <c r="L127" s="9">
        <v>430</v>
      </c>
      <c r="M127" s="9">
        <v>0</v>
      </c>
      <c r="N127" s="9">
        <v>415</v>
      </c>
      <c r="O127" s="9">
        <v>70</v>
      </c>
      <c r="P127" s="9">
        <v>270</v>
      </c>
      <c r="Q127" s="9">
        <v>54</v>
      </c>
      <c r="R127" s="9">
        <v>380</v>
      </c>
      <c r="S127" s="9">
        <v>43</v>
      </c>
      <c r="T127" s="9">
        <v>0</v>
      </c>
      <c r="U127" s="13">
        <f t="shared" si="7"/>
        <v>3521</v>
      </c>
      <c r="V127" s="13">
        <f t="shared" si="8"/>
        <v>3521</v>
      </c>
      <c r="W127" s="36">
        <f t="shared" si="9"/>
        <v>1082003.3</v>
      </c>
      <c r="X127" s="15" t="s">
        <v>32</v>
      </c>
      <c r="Y127" s="9" t="s">
        <v>32</v>
      </c>
      <c r="Z127" s="34">
        <v>0</v>
      </c>
      <c r="AA127" s="34">
        <v>0</v>
      </c>
      <c r="AB127" s="34">
        <v>0</v>
      </c>
      <c r="AC127" s="13">
        <f t="shared" si="10"/>
        <v>1082003.3</v>
      </c>
    </row>
    <row r="128" spans="1:29" ht="20.25" customHeight="1" x14ac:dyDescent="0.3">
      <c r="A128" s="8">
        <v>2014</v>
      </c>
      <c r="B128" s="16">
        <f>IF(OR(D128=0,D128=""),"",COUNTA($D$16:D128))</f>
        <v>81</v>
      </c>
      <c r="C128" s="17" t="s">
        <v>436</v>
      </c>
      <c r="D128" s="9">
        <v>1962</v>
      </c>
      <c r="E128" s="31">
        <v>308.10000000000002</v>
      </c>
      <c r="F128" s="31">
        <v>308.10000000000002</v>
      </c>
      <c r="G128" s="31">
        <v>0</v>
      </c>
      <c r="H128" s="9">
        <v>550</v>
      </c>
      <c r="I128" s="9">
        <v>975</v>
      </c>
      <c r="J128" s="9">
        <v>0</v>
      </c>
      <c r="K128" s="9">
        <v>334</v>
      </c>
      <c r="L128" s="9">
        <v>430</v>
      </c>
      <c r="M128" s="9">
        <v>0</v>
      </c>
      <c r="N128" s="9">
        <v>415</v>
      </c>
      <c r="O128" s="9">
        <v>70</v>
      </c>
      <c r="P128" s="9">
        <v>270</v>
      </c>
      <c r="Q128" s="9">
        <v>54</v>
      </c>
      <c r="R128" s="9">
        <v>380</v>
      </c>
      <c r="S128" s="9">
        <v>43</v>
      </c>
      <c r="T128" s="9">
        <v>0</v>
      </c>
      <c r="U128" s="13">
        <f t="shared" si="7"/>
        <v>3521</v>
      </c>
      <c r="V128" s="13">
        <f t="shared" si="8"/>
        <v>3521</v>
      </c>
      <c r="W128" s="36">
        <f t="shared" si="9"/>
        <v>1084820.1000000001</v>
      </c>
      <c r="X128" s="15" t="s">
        <v>32</v>
      </c>
      <c r="Y128" s="9" t="s">
        <v>32</v>
      </c>
      <c r="Z128" s="34">
        <v>0</v>
      </c>
      <c r="AA128" s="34">
        <v>0</v>
      </c>
      <c r="AB128" s="34">
        <v>0</v>
      </c>
      <c r="AC128" s="13">
        <f t="shared" si="10"/>
        <v>1084820.1000000001</v>
      </c>
    </row>
    <row r="129" spans="1:29" ht="20.25" customHeight="1" x14ac:dyDescent="0.3">
      <c r="A129" s="8">
        <v>2014</v>
      </c>
      <c r="B129" s="16">
        <f>IF(OR(D129=0,D129=""),"",COUNTA($D$16:D129))</f>
        <v>82</v>
      </c>
      <c r="C129" s="17" t="s">
        <v>437</v>
      </c>
      <c r="D129" s="9">
        <v>1961</v>
      </c>
      <c r="E129" s="31">
        <v>302.39999999999998</v>
      </c>
      <c r="F129" s="31">
        <v>302.39999999999998</v>
      </c>
      <c r="G129" s="31">
        <v>0</v>
      </c>
      <c r="H129" s="9">
        <v>550</v>
      </c>
      <c r="I129" s="9">
        <v>975</v>
      </c>
      <c r="J129" s="9">
        <v>0</v>
      </c>
      <c r="K129" s="9">
        <v>334</v>
      </c>
      <c r="L129" s="9">
        <v>430</v>
      </c>
      <c r="M129" s="9">
        <v>0</v>
      </c>
      <c r="N129" s="9">
        <v>415</v>
      </c>
      <c r="O129" s="9">
        <v>70</v>
      </c>
      <c r="P129" s="9">
        <v>270</v>
      </c>
      <c r="Q129" s="9">
        <v>54</v>
      </c>
      <c r="R129" s="9">
        <v>380</v>
      </c>
      <c r="S129" s="9">
        <v>43</v>
      </c>
      <c r="T129" s="9">
        <v>0</v>
      </c>
      <c r="U129" s="13">
        <f t="shared" si="7"/>
        <v>3521</v>
      </c>
      <c r="V129" s="13">
        <f t="shared" si="8"/>
        <v>3521</v>
      </c>
      <c r="W129" s="36">
        <f t="shared" si="9"/>
        <v>1064750.3999999999</v>
      </c>
      <c r="X129" s="15" t="s">
        <v>32</v>
      </c>
      <c r="Y129" s="9" t="s">
        <v>32</v>
      </c>
      <c r="Z129" s="34">
        <v>0</v>
      </c>
      <c r="AA129" s="34">
        <v>0</v>
      </c>
      <c r="AB129" s="34">
        <v>0</v>
      </c>
      <c r="AC129" s="13">
        <f t="shared" si="10"/>
        <v>1064750.3999999999</v>
      </c>
    </row>
    <row r="130" spans="1:29" ht="20.25" customHeight="1" x14ac:dyDescent="0.3">
      <c r="A130" s="8">
        <v>2014</v>
      </c>
      <c r="B130" s="16">
        <f>IF(OR(D130=0,D130=""),"",COUNTA($D$16:D130))</f>
        <v>83</v>
      </c>
      <c r="C130" s="17" t="s">
        <v>438</v>
      </c>
      <c r="D130" s="9">
        <v>1959</v>
      </c>
      <c r="E130" s="31">
        <v>418.3</v>
      </c>
      <c r="F130" s="31">
        <v>418.3</v>
      </c>
      <c r="G130" s="31">
        <v>0</v>
      </c>
      <c r="H130" s="9">
        <v>550</v>
      </c>
      <c r="I130" s="9">
        <v>975</v>
      </c>
      <c r="J130" s="9">
        <v>0</v>
      </c>
      <c r="K130" s="9">
        <v>334</v>
      </c>
      <c r="L130" s="9">
        <v>430</v>
      </c>
      <c r="M130" s="9">
        <v>0</v>
      </c>
      <c r="N130" s="9">
        <v>415</v>
      </c>
      <c r="O130" s="9">
        <v>0</v>
      </c>
      <c r="P130" s="9">
        <v>270</v>
      </c>
      <c r="Q130" s="9">
        <v>54</v>
      </c>
      <c r="R130" s="9">
        <v>380</v>
      </c>
      <c r="S130" s="9">
        <v>43</v>
      </c>
      <c r="T130" s="9">
        <v>0</v>
      </c>
      <c r="U130" s="13">
        <f t="shared" si="7"/>
        <v>3451</v>
      </c>
      <c r="V130" s="13">
        <f t="shared" si="8"/>
        <v>3451</v>
      </c>
      <c r="W130" s="36">
        <f t="shared" si="9"/>
        <v>1443553.3</v>
      </c>
      <c r="X130" s="15" t="s">
        <v>32</v>
      </c>
      <c r="Y130" s="9" t="s">
        <v>32</v>
      </c>
      <c r="Z130" s="34">
        <v>0</v>
      </c>
      <c r="AA130" s="34">
        <v>0</v>
      </c>
      <c r="AB130" s="34">
        <v>0</v>
      </c>
      <c r="AC130" s="13">
        <f t="shared" si="10"/>
        <v>1443553.3</v>
      </c>
    </row>
    <row r="131" spans="1:29" ht="20.25" customHeight="1" x14ac:dyDescent="0.3">
      <c r="A131" s="8">
        <v>2014</v>
      </c>
      <c r="B131" s="16">
        <f>IF(OR(D131=0,D131=""),"",COUNTA($D$16:D131))</f>
        <v>84</v>
      </c>
      <c r="C131" s="17" t="s">
        <v>124</v>
      </c>
      <c r="D131" s="9">
        <v>1960</v>
      </c>
      <c r="E131" s="31">
        <v>323.3</v>
      </c>
      <c r="F131" s="31">
        <v>303.8</v>
      </c>
      <c r="G131" s="31">
        <v>195</v>
      </c>
      <c r="H131" s="9">
        <v>550</v>
      </c>
      <c r="I131" s="9">
        <v>975</v>
      </c>
      <c r="J131" s="9">
        <v>0</v>
      </c>
      <c r="K131" s="9">
        <v>334</v>
      </c>
      <c r="L131" s="9">
        <v>430</v>
      </c>
      <c r="M131" s="9">
        <v>0</v>
      </c>
      <c r="N131" s="9">
        <v>415</v>
      </c>
      <c r="O131" s="9">
        <v>70</v>
      </c>
      <c r="P131" s="9">
        <v>270</v>
      </c>
      <c r="Q131" s="9">
        <v>54</v>
      </c>
      <c r="R131" s="9">
        <v>380</v>
      </c>
      <c r="S131" s="9">
        <v>43</v>
      </c>
      <c r="T131" s="9">
        <v>0</v>
      </c>
      <c r="U131" s="13">
        <f t="shared" si="7"/>
        <v>3521</v>
      </c>
      <c r="V131" s="13">
        <f t="shared" si="8"/>
        <v>2282.16</v>
      </c>
      <c r="W131" s="36">
        <f t="shared" si="9"/>
        <v>1138339.3</v>
      </c>
      <c r="X131" s="15" t="s">
        <v>32</v>
      </c>
      <c r="Y131" s="9" t="s">
        <v>32</v>
      </c>
      <c r="Z131" s="34">
        <v>0</v>
      </c>
      <c r="AA131" s="34">
        <v>0</v>
      </c>
      <c r="AB131" s="34">
        <v>0</v>
      </c>
      <c r="AC131" s="13">
        <f t="shared" si="10"/>
        <v>1138339.3</v>
      </c>
    </row>
    <row r="132" spans="1:29" ht="20.25" customHeight="1" x14ac:dyDescent="0.3">
      <c r="A132" s="8">
        <v>2014</v>
      </c>
      <c r="B132" s="16">
        <f>IF(OR(D132=0,D132=""),"",COUNTA($D$16:D132))</f>
        <v>85</v>
      </c>
      <c r="C132" s="17" t="s">
        <v>125</v>
      </c>
      <c r="D132" s="9">
        <v>1962</v>
      </c>
      <c r="E132" s="31">
        <v>298.7</v>
      </c>
      <c r="F132" s="31">
        <v>298.7</v>
      </c>
      <c r="G132" s="31">
        <v>0</v>
      </c>
      <c r="H132" s="9">
        <v>550</v>
      </c>
      <c r="I132" s="9">
        <v>975</v>
      </c>
      <c r="J132" s="9">
        <v>0</v>
      </c>
      <c r="K132" s="9">
        <v>334</v>
      </c>
      <c r="L132" s="9">
        <v>430</v>
      </c>
      <c r="M132" s="9">
        <v>0</v>
      </c>
      <c r="N132" s="9">
        <v>415</v>
      </c>
      <c r="O132" s="9">
        <v>0</v>
      </c>
      <c r="P132" s="9">
        <v>270</v>
      </c>
      <c r="Q132" s="9">
        <v>54</v>
      </c>
      <c r="R132" s="9">
        <v>380</v>
      </c>
      <c r="S132" s="9">
        <v>43</v>
      </c>
      <c r="T132" s="9">
        <v>0</v>
      </c>
      <c r="U132" s="13">
        <f t="shared" si="7"/>
        <v>3451</v>
      </c>
      <c r="V132" s="13">
        <f t="shared" si="8"/>
        <v>3451</v>
      </c>
      <c r="W132" s="36">
        <f t="shared" si="9"/>
        <v>1030813.7</v>
      </c>
      <c r="X132" s="15" t="s">
        <v>32</v>
      </c>
      <c r="Y132" s="9" t="s">
        <v>32</v>
      </c>
      <c r="Z132" s="34">
        <v>0</v>
      </c>
      <c r="AA132" s="34">
        <v>0</v>
      </c>
      <c r="AB132" s="34">
        <v>0</v>
      </c>
      <c r="AC132" s="13">
        <f t="shared" si="10"/>
        <v>1030813.7</v>
      </c>
    </row>
    <row r="133" spans="1:29" ht="20.25" customHeight="1" x14ac:dyDescent="0.3">
      <c r="A133" s="8">
        <v>2014</v>
      </c>
      <c r="B133" s="16">
        <f>IF(OR(D133=0,D133=""),"",COUNTA($D$16:D133))</f>
        <v>86</v>
      </c>
      <c r="C133" s="17" t="s">
        <v>126</v>
      </c>
      <c r="D133" s="9">
        <v>1962</v>
      </c>
      <c r="E133" s="31">
        <v>329.1</v>
      </c>
      <c r="F133" s="31">
        <v>309.10000000000002</v>
      </c>
      <c r="G133" s="31">
        <v>206</v>
      </c>
      <c r="H133" s="9">
        <v>550</v>
      </c>
      <c r="I133" s="9">
        <v>975</v>
      </c>
      <c r="J133" s="9">
        <v>0</v>
      </c>
      <c r="K133" s="9">
        <v>334</v>
      </c>
      <c r="L133" s="9">
        <v>430</v>
      </c>
      <c r="M133" s="9">
        <v>0</v>
      </c>
      <c r="N133" s="9">
        <v>415</v>
      </c>
      <c r="O133" s="9">
        <v>70</v>
      </c>
      <c r="P133" s="9">
        <v>270</v>
      </c>
      <c r="Q133" s="9">
        <v>54</v>
      </c>
      <c r="R133" s="9">
        <v>380</v>
      </c>
      <c r="S133" s="9">
        <v>43</v>
      </c>
      <c r="T133" s="9">
        <v>0</v>
      </c>
      <c r="U133" s="13">
        <f t="shared" si="7"/>
        <v>3521</v>
      </c>
      <c r="V133" s="13">
        <f t="shared" si="8"/>
        <v>2249.58</v>
      </c>
      <c r="W133" s="36">
        <f t="shared" si="9"/>
        <v>1158761.1000000001</v>
      </c>
      <c r="X133" s="15" t="s">
        <v>32</v>
      </c>
      <c r="Y133" s="9" t="s">
        <v>32</v>
      </c>
      <c r="Z133" s="34">
        <v>0</v>
      </c>
      <c r="AA133" s="34">
        <v>0</v>
      </c>
      <c r="AB133" s="34">
        <v>0</v>
      </c>
      <c r="AC133" s="13">
        <f t="shared" si="10"/>
        <v>1158761.1000000001</v>
      </c>
    </row>
    <row r="134" spans="1:29" ht="20.25" customHeight="1" x14ac:dyDescent="0.3">
      <c r="A134" s="8">
        <v>2014</v>
      </c>
      <c r="B134" s="16">
        <f>IF(OR(D134=0,D134=""),"",COUNTA($D$16:D134))</f>
        <v>87</v>
      </c>
      <c r="C134" s="17" t="s">
        <v>127</v>
      </c>
      <c r="D134" s="9">
        <v>1962</v>
      </c>
      <c r="E134" s="31">
        <v>299.8</v>
      </c>
      <c r="F134" s="31">
        <v>299.8</v>
      </c>
      <c r="G134" s="31">
        <v>0</v>
      </c>
      <c r="H134" s="9">
        <v>550</v>
      </c>
      <c r="I134" s="9">
        <v>975</v>
      </c>
      <c r="J134" s="9">
        <v>0</v>
      </c>
      <c r="K134" s="9">
        <v>334</v>
      </c>
      <c r="L134" s="9">
        <v>430</v>
      </c>
      <c r="M134" s="9">
        <v>0</v>
      </c>
      <c r="N134" s="9">
        <v>415</v>
      </c>
      <c r="O134" s="9">
        <v>0</v>
      </c>
      <c r="P134" s="9">
        <v>270</v>
      </c>
      <c r="Q134" s="9">
        <v>54</v>
      </c>
      <c r="R134" s="9">
        <v>380</v>
      </c>
      <c r="S134" s="9">
        <v>43</v>
      </c>
      <c r="T134" s="9">
        <v>0</v>
      </c>
      <c r="U134" s="13">
        <f t="shared" si="7"/>
        <v>3451</v>
      </c>
      <c r="V134" s="13">
        <f t="shared" si="8"/>
        <v>3451</v>
      </c>
      <c r="W134" s="36">
        <f t="shared" si="9"/>
        <v>1034609.8</v>
      </c>
      <c r="X134" s="15" t="s">
        <v>32</v>
      </c>
      <c r="Y134" s="9" t="s">
        <v>32</v>
      </c>
      <c r="Z134" s="34">
        <v>0</v>
      </c>
      <c r="AA134" s="34">
        <v>0</v>
      </c>
      <c r="AB134" s="34">
        <v>0</v>
      </c>
      <c r="AC134" s="13">
        <f t="shared" si="10"/>
        <v>1034609.8</v>
      </c>
    </row>
    <row r="135" spans="1:29" ht="20.25" customHeight="1" x14ac:dyDescent="0.3">
      <c r="A135" s="8">
        <v>2014</v>
      </c>
      <c r="B135" s="16">
        <f>IF(OR(D135=0,D135=""),"",COUNTA($D$16:D135))</f>
        <v>88</v>
      </c>
      <c r="C135" s="17" t="s">
        <v>439</v>
      </c>
      <c r="D135" s="9">
        <v>1962</v>
      </c>
      <c r="E135" s="31">
        <v>298.3</v>
      </c>
      <c r="F135" s="31">
        <v>298.3</v>
      </c>
      <c r="G135" s="31">
        <v>0</v>
      </c>
      <c r="H135" s="9">
        <v>550</v>
      </c>
      <c r="I135" s="9">
        <v>975</v>
      </c>
      <c r="J135" s="9">
        <v>0</v>
      </c>
      <c r="K135" s="9">
        <v>334</v>
      </c>
      <c r="L135" s="9">
        <v>430</v>
      </c>
      <c r="M135" s="9">
        <v>0</v>
      </c>
      <c r="N135" s="9">
        <v>415</v>
      </c>
      <c r="O135" s="9">
        <v>0</v>
      </c>
      <c r="P135" s="9">
        <v>270</v>
      </c>
      <c r="Q135" s="9">
        <v>54</v>
      </c>
      <c r="R135" s="9">
        <v>380</v>
      </c>
      <c r="S135" s="9">
        <v>43</v>
      </c>
      <c r="T135" s="9">
        <v>0</v>
      </c>
      <c r="U135" s="13">
        <f t="shared" si="7"/>
        <v>3451</v>
      </c>
      <c r="V135" s="13">
        <f t="shared" si="8"/>
        <v>3451</v>
      </c>
      <c r="W135" s="36">
        <f t="shared" si="9"/>
        <v>1029433.3</v>
      </c>
      <c r="X135" s="15" t="s">
        <v>32</v>
      </c>
      <c r="Y135" s="9" t="s">
        <v>32</v>
      </c>
      <c r="Z135" s="34">
        <v>0</v>
      </c>
      <c r="AA135" s="34">
        <v>0</v>
      </c>
      <c r="AB135" s="34">
        <v>0</v>
      </c>
      <c r="AC135" s="13">
        <f t="shared" si="10"/>
        <v>1029433.3</v>
      </c>
    </row>
    <row r="136" spans="1:29" ht="20.25" customHeight="1" x14ac:dyDescent="0.3">
      <c r="A136" s="8">
        <v>2014</v>
      </c>
      <c r="B136" s="16">
        <f>IF(OR(D136=0,D136=""),"",COUNTA($D$16:D136))</f>
        <v>89</v>
      </c>
      <c r="C136" s="17" t="s">
        <v>440</v>
      </c>
      <c r="D136" s="9">
        <v>1963</v>
      </c>
      <c r="E136" s="31">
        <v>3405.4</v>
      </c>
      <c r="F136" s="31">
        <v>2557.8000000000002</v>
      </c>
      <c r="G136" s="31">
        <v>0</v>
      </c>
      <c r="H136" s="9">
        <v>550</v>
      </c>
      <c r="I136" s="9">
        <v>975</v>
      </c>
      <c r="J136" s="9">
        <v>0</v>
      </c>
      <c r="K136" s="9">
        <v>334</v>
      </c>
      <c r="L136" s="9">
        <v>430</v>
      </c>
      <c r="M136" s="9">
        <v>0</v>
      </c>
      <c r="N136" s="9">
        <v>415</v>
      </c>
      <c r="O136" s="9">
        <v>70</v>
      </c>
      <c r="P136" s="9">
        <v>270</v>
      </c>
      <c r="Q136" s="9">
        <v>54</v>
      </c>
      <c r="R136" s="9">
        <v>380</v>
      </c>
      <c r="S136" s="9">
        <v>43</v>
      </c>
      <c r="T136" s="9">
        <v>0</v>
      </c>
      <c r="U136" s="13">
        <f t="shared" si="7"/>
        <v>3521</v>
      </c>
      <c r="V136" s="13">
        <f t="shared" si="8"/>
        <v>4687.78</v>
      </c>
      <c r="W136" s="36">
        <f t="shared" si="9"/>
        <v>11990413.4</v>
      </c>
      <c r="X136" s="15" t="s">
        <v>32</v>
      </c>
      <c r="Y136" s="9" t="s">
        <v>32</v>
      </c>
      <c r="Z136" s="34">
        <v>0</v>
      </c>
      <c r="AA136" s="34">
        <v>0</v>
      </c>
      <c r="AB136" s="34">
        <v>0</v>
      </c>
      <c r="AC136" s="13">
        <f t="shared" si="10"/>
        <v>11990413.4</v>
      </c>
    </row>
    <row r="137" spans="1:29" ht="20.25" customHeight="1" x14ac:dyDescent="0.3">
      <c r="A137" s="8">
        <v>2014</v>
      </c>
      <c r="B137" s="16">
        <f>IF(OR(D137=0,D137=""),"",COUNTA($D$16:D137))</f>
        <v>90</v>
      </c>
      <c r="C137" s="17" t="s">
        <v>441</v>
      </c>
      <c r="D137" s="9">
        <v>1963</v>
      </c>
      <c r="E137" s="31">
        <v>4226.8</v>
      </c>
      <c r="F137" s="31">
        <v>2558.9</v>
      </c>
      <c r="G137" s="31">
        <v>1334.6</v>
      </c>
      <c r="H137" s="9">
        <v>550</v>
      </c>
      <c r="I137" s="9">
        <v>975</v>
      </c>
      <c r="J137" s="9">
        <v>0</v>
      </c>
      <c r="K137" s="9">
        <v>334</v>
      </c>
      <c r="L137" s="9">
        <v>430</v>
      </c>
      <c r="M137" s="9">
        <v>0</v>
      </c>
      <c r="N137" s="9">
        <v>415</v>
      </c>
      <c r="O137" s="9">
        <v>70</v>
      </c>
      <c r="P137" s="9">
        <v>270</v>
      </c>
      <c r="Q137" s="9">
        <v>54</v>
      </c>
      <c r="R137" s="9">
        <v>380</v>
      </c>
      <c r="S137" s="9">
        <v>43</v>
      </c>
      <c r="T137" s="9">
        <v>0</v>
      </c>
      <c r="U137" s="13">
        <f t="shared" si="7"/>
        <v>3521</v>
      </c>
      <c r="V137" s="13">
        <f t="shared" si="8"/>
        <v>3822.41</v>
      </c>
      <c r="W137" s="36">
        <f t="shared" si="9"/>
        <v>14882562.800000001</v>
      </c>
      <c r="X137" s="15" t="s">
        <v>32</v>
      </c>
      <c r="Y137" s="9" t="s">
        <v>32</v>
      </c>
      <c r="Z137" s="34">
        <v>0</v>
      </c>
      <c r="AA137" s="34">
        <v>0</v>
      </c>
      <c r="AB137" s="34">
        <v>0</v>
      </c>
      <c r="AC137" s="13">
        <f t="shared" si="10"/>
        <v>14882562.800000001</v>
      </c>
    </row>
    <row r="138" spans="1:29" ht="20.25" customHeight="1" x14ac:dyDescent="0.3">
      <c r="A138" s="8">
        <v>2014</v>
      </c>
      <c r="B138" s="16">
        <f>IF(OR(D138=0,D138=""),"",COUNTA($D$16:D138))</f>
        <v>91</v>
      </c>
      <c r="C138" s="17" t="s">
        <v>442</v>
      </c>
      <c r="D138" s="9">
        <v>1963</v>
      </c>
      <c r="E138" s="31">
        <v>3439.46</v>
      </c>
      <c r="F138" s="31">
        <v>2560.1</v>
      </c>
      <c r="G138" s="31">
        <v>0</v>
      </c>
      <c r="H138" s="9">
        <v>550</v>
      </c>
      <c r="I138" s="9">
        <v>975</v>
      </c>
      <c r="J138" s="9">
        <v>0</v>
      </c>
      <c r="K138" s="9">
        <v>334</v>
      </c>
      <c r="L138" s="9">
        <v>430</v>
      </c>
      <c r="M138" s="9">
        <v>0</v>
      </c>
      <c r="N138" s="9">
        <v>415</v>
      </c>
      <c r="O138" s="9">
        <v>0</v>
      </c>
      <c r="P138" s="9">
        <v>270</v>
      </c>
      <c r="Q138" s="9">
        <v>54</v>
      </c>
      <c r="R138" s="9">
        <v>380</v>
      </c>
      <c r="S138" s="9">
        <v>43</v>
      </c>
      <c r="T138" s="9">
        <v>0</v>
      </c>
      <c r="U138" s="13">
        <f t="shared" si="7"/>
        <v>3451</v>
      </c>
      <c r="V138" s="13">
        <f t="shared" si="8"/>
        <v>4636.37</v>
      </c>
      <c r="W138" s="36">
        <f t="shared" si="9"/>
        <v>11869576.460000001</v>
      </c>
      <c r="X138" s="15" t="s">
        <v>32</v>
      </c>
      <c r="Y138" s="9" t="s">
        <v>32</v>
      </c>
      <c r="Z138" s="34">
        <v>0</v>
      </c>
      <c r="AA138" s="34">
        <v>0</v>
      </c>
      <c r="AB138" s="34">
        <v>0</v>
      </c>
      <c r="AC138" s="13">
        <f t="shared" si="10"/>
        <v>11869576.460000001</v>
      </c>
    </row>
    <row r="139" spans="1:29" ht="20.25" customHeight="1" x14ac:dyDescent="0.3">
      <c r="A139" s="8">
        <v>2014</v>
      </c>
      <c r="B139" s="16">
        <f>IF(OR(D139=0,D139=""),"",COUNTA($D$16:D139))</f>
        <v>92</v>
      </c>
      <c r="C139" s="17" t="s">
        <v>443</v>
      </c>
      <c r="D139" s="9">
        <v>1961</v>
      </c>
      <c r="E139" s="31">
        <v>1677.6</v>
      </c>
      <c r="F139" s="31">
        <v>1475.4</v>
      </c>
      <c r="G139" s="31">
        <v>0</v>
      </c>
      <c r="H139" s="9">
        <v>550</v>
      </c>
      <c r="I139" s="9">
        <v>975</v>
      </c>
      <c r="J139" s="9">
        <v>0</v>
      </c>
      <c r="K139" s="9">
        <v>334</v>
      </c>
      <c r="L139" s="9">
        <v>430</v>
      </c>
      <c r="M139" s="9">
        <v>0</v>
      </c>
      <c r="N139" s="9">
        <v>415</v>
      </c>
      <c r="O139" s="9">
        <v>0</v>
      </c>
      <c r="P139" s="9">
        <v>270</v>
      </c>
      <c r="Q139" s="9">
        <v>54</v>
      </c>
      <c r="R139" s="9">
        <v>380</v>
      </c>
      <c r="S139" s="9">
        <v>43</v>
      </c>
      <c r="T139" s="9">
        <v>0</v>
      </c>
      <c r="U139" s="13">
        <f t="shared" si="7"/>
        <v>3451</v>
      </c>
      <c r="V139" s="13">
        <f t="shared" si="8"/>
        <v>3923.95</v>
      </c>
      <c r="W139" s="36">
        <f t="shared" si="9"/>
        <v>5789397.5999999996</v>
      </c>
      <c r="X139" s="15" t="s">
        <v>32</v>
      </c>
      <c r="Y139" s="9" t="s">
        <v>32</v>
      </c>
      <c r="Z139" s="34">
        <v>0</v>
      </c>
      <c r="AA139" s="34">
        <v>0</v>
      </c>
      <c r="AB139" s="34">
        <v>0</v>
      </c>
      <c r="AC139" s="13">
        <f t="shared" si="10"/>
        <v>5789397.5999999996</v>
      </c>
    </row>
    <row r="140" spans="1:29" ht="20.25" customHeight="1" x14ac:dyDescent="0.3">
      <c r="A140" s="8">
        <v>2014</v>
      </c>
      <c r="B140" s="16">
        <f>IF(OR(D140=0,D140=""),"",COUNTA($D$16:D140))</f>
        <v>93</v>
      </c>
      <c r="C140" s="17" t="s">
        <v>444</v>
      </c>
      <c r="D140" s="9">
        <v>1960</v>
      </c>
      <c r="E140" s="31">
        <v>1678.6</v>
      </c>
      <c r="F140" s="31">
        <v>1480.1</v>
      </c>
      <c r="G140" s="31">
        <v>0</v>
      </c>
      <c r="H140" s="9">
        <v>550</v>
      </c>
      <c r="I140" s="9">
        <v>975</v>
      </c>
      <c r="J140" s="9">
        <v>0</v>
      </c>
      <c r="K140" s="9">
        <v>334</v>
      </c>
      <c r="L140" s="9">
        <v>430</v>
      </c>
      <c r="M140" s="9">
        <v>0</v>
      </c>
      <c r="N140" s="9">
        <v>415</v>
      </c>
      <c r="O140" s="9">
        <v>70</v>
      </c>
      <c r="P140" s="9">
        <v>270</v>
      </c>
      <c r="Q140" s="9">
        <v>54</v>
      </c>
      <c r="R140" s="9">
        <v>380</v>
      </c>
      <c r="S140" s="9">
        <v>43</v>
      </c>
      <c r="T140" s="9">
        <v>0</v>
      </c>
      <c r="U140" s="13">
        <f t="shared" si="7"/>
        <v>3521</v>
      </c>
      <c r="V140" s="13">
        <f t="shared" si="8"/>
        <v>3993.21</v>
      </c>
      <c r="W140" s="36">
        <f t="shared" si="9"/>
        <v>5910350.5999999996</v>
      </c>
      <c r="X140" s="15" t="s">
        <v>32</v>
      </c>
      <c r="Y140" s="9" t="s">
        <v>32</v>
      </c>
      <c r="Z140" s="34">
        <v>0</v>
      </c>
      <c r="AA140" s="34">
        <v>0</v>
      </c>
      <c r="AB140" s="34">
        <v>0</v>
      </c>
      <c r="AC140" s="13">
        <f t="shared" si="10"/>
        <v>5910350.5999999996</v>
      </c>
    </row>
    <row r="141" spans="1:29" ht="20.25" customHeight="1" x14ac:dyDescent="0.3">
      <c r="A141" s="8">
        <v>2014</v>
      </c>
      <c r="B141" s="16">
        <f>IF(OR(D141=0,D141=""),"",COUNTA($D$16:D141))</f>
        <v>94</v>
      </c>
      <c r="C141" s="17" t="s">
        <v>445</v>
      </c>
      <c r="D141" s="9">
        <v>1960</v>
      </c>
      <c r="E141" s="31">
        <v>1574.5</v>
      </c>
      <c r="F141" s="31">
        <v>1468.6</v>
      </c>
      <c r="G141" s="31">
        <v>0</v>
      </c>
      <c r="H141" s="9">
        <v>550</v>
      </c>
      <c r="I141" s="9">
        <v>975</v>
      </c>
      <c r="J141" s="9">
        <v>0</v>
      </c>
      <c r="K141" s="9">
        <v>334</v>
      </c>
      <c r="L141" s="9">
        <v>430</v>
      </c>
      <c r="M141" s="9">
        <v>0</v>
      </c>
      <c r="N141" s="9">
        <v>415</v>
      </c>
      <c r="O141" s="9">
        <v>70</v>
      </c>
      <c r="P141" s="9">
        <v>270</v>
      </c>
      <c r="Q141" s="9">
        <v>54</v>
      </c>
      <c r="R141" s="9">
        <v>380</v>
      </c>
      <c r="S141" s="9">
        <v>43</v>
      </c>
      <c r="T141" s="9">
        <v>0</v>
      </c>
      <c r="U141" s="13">
        <f t="shared" si="7"/>
        <v>3521</v>
      </c>
      <c r="V141" s="13">
        <f t="shared" si="8"/>
        <v>3774.9</v>
      </c>
      <c r="W141" s="36">
        <f t="shared" si="9"/>
        <v>5543814.5</v>
      </c>
      <c r="X141" s="15" t="s">
        <v>32</v>
      </c>
      <c r="Y141" s="9" t="s">
        <v>32</v>
      </c>
      <c r="Z141" s="34">
        <v>0</v>
      </c>
      <c r="AA141" s="34">
        <v>0</v>
      </c>
      <c r="AB141" s="34">
        <v>0</v>
      </c>
      <c r="AC141" s="13">
        <f t="shared" si="10"/>
        <v>5543814.5</v>
      </c>
    </row>
    <row r="142" spans="1:29" ht="20.25" customHeight="1" x14ac:dyDescent="0.3">
      <c r="A142" s="8">
        <v>2014</v>
      </c>
      <c r="B142" s="16">
        <f>IF(OR(D142=0,D142=""),"",COUNTA($D$16:D142))</f>
        <v>95</v>
      </c>
      <c r="C142" s="17" t="s">
        <v>446</v>
      </c>
      <c r="D142" s="9">
        <v>1960</v>
      </c>
      <c r="E142" s="31">
        <v>2132.9</v>
      </c>
      <c r="F142" s="31">
        <v>1485.9</v>
      </c>
      <c r="G142" s="31">
        <v>0</v>
      </c>
      <c r="H142" s="9">
        <v>550</v>
      </c>
      <c r="I142" s="9">
        <v>975</v>
      </c>
      <c r="J142" s="9">
        <v>0</v>
      </c>
      <c r="K142" s="9">
        <v>334</v>
      </c>
      <c r="L142" s="9">
        <v>430</v>
      </c>
      <c r="M142" s="9">
        <v>0</v>
      </c>
      <c r="N142" s="9">
        <v>415</v>
      </c>
      <c r="O142" s="9">
        <v>70</v>
      </c>
      <c r="P142" s="9">
        <v>270</v>
      </c>
      <c r="Q142" s="9">
        <v>54</v>
      </c>
      <c r="R142" s="9">
        <v>380</v>
      </c>
      <c r="S142" s="9">
        <v>43</v>
      </c>
      <c r="T142" s="9">
        <v>0</v>
      </c>
      <c r="U142" s="13">
        <f t="shared" si="7"/>
        <v>3521</v>
      </c>
      <c r="V142" s="13">
        <f t="shared" si="8"/>
        <v>5054.1400000000003</v>
      </c>
      <c r="W142" s="36">
        <f t="shared" si="9"/>
        <v>7509940.9000000004</v>
      </c>
      <c r="X142" s="15" t="s">
        <v>32</v>
      </c>
      <c r="Y142" s="9" t="s">
        <v>32</v>
      </c>
      <c r="Z142" s="34">
        <v>0</v>
      </c>
      <c r="AA142" s="34">
        <v>0</v>
      </c>
      <c r="AB142" s="34">
        <v>0</v>
      </c>
      <c r="AC142" s="13">
        <f t="shared" si="10"/>
        <v>7509940.9000000004</v>
      </c>
    </row>
    <row r="143" spans="1:29" ht="20.25" customHeight="1" x14ac:dyDescent="0.3">
      <c r="A143" s="8">
        <v>2014</v>
      </c>
      <c r="B143" s="16">
        <f>IF(OR(D143=0,D143=""),"",COUNTA($D$16:D143))</f>
        <v>96</v>
      </c>
      <c r="C143" s="17" t="s">
        <v>447</v>
      </c>
      <c r="D143" s="9">
        <v>1974</v>
      </c>
      <c r="E143" s="31">
        <v>3646.5</v>
      </c>
      <c r="F143" s="31">
        <v>2707</v>
      </c>
      <c r="G143" s="31">
        <v>0</v>
      </c>
      <c r="H143" s="9">
        <v>550</v>
      </c>
      <c r="I143" s="9">
        <v>975</v>
      </c>
      <c r="J143" s="9">
        <v>0</v>
      </c>
      <c r="K143" s="9">
        <v>334</v>
      </c>
      <c r="L143" s="9">
        <v>430</v>
      </c>
      <c r="M143" s="9">
        <v>0</v>
      </c>
      <c r="N143" s="9">
        <v>415</v>
      </c>
      <c r="O143" s="9">
        <v>70</v>
      </c>
      <c r="P143" s="9">
        <v>270</v>
      </c>
      <c r="Q143" s="9">
        <v>54</v>
      </c>
      <c r="R143" s="9">
        <v>380</v>
      </c>
      <c r="S143" s="9">
        <v>43</v>
      </c>
      <c r="T143" s="9">
        <v>0</v>
      </c>
      <c r="U143" s="13">
        <f t="shared" si="7"/>
        <v>3521</v>
      </c>
      <c r="V143" s="13">
        <f t="shared" si="8"/>
        <v>4743.01</v>
      </c>
      <c r="W143" s="36">
        <f t="shared" si="9"/>
        <v>12839326.5</v>
      </c>
      <c r="X143" s="15" t="s">
        <v>32</v>
      </c>
      <c r="Y143" s="9" t="s">
        <v>32</v>
      </c>
      <c r="Z143" s="34">
        <v>0</v>
      </c>
      <c r="AA143" s="34">
        <v>0</v>
      </c>
      <c r="AB143" s="34">
        <v>0</v>
      </c>
      <c r="AC143" s="13">
        <f t="shared" si="10"/>
        <v>12839326.5</v>
      </c>
    </row>
    <row r="144" spans="1:29" ht="20.25" customHeight="1" x14ac:dyDescent="0.3">
      <c r="A144" s="8">
        <v>2014</v>
      </c>
      <c r="B144" s="16">
        <f>IF(OR(D144=0,D144=""),"",COUNTA($D$16:D144))</f>
        <v>97</v>
      </c>
      <c r="C144" s="17" t="s">
        <v>60</v>
      </c>
      <c r="D144" s="9">
        <v>1968</v>
      </c>
      <c r="E144" s="31">
        <v>3478.5</v>
      </c>
      <c r="F144" s="31">
        <v>2573.8000000000002</v>
      </c>
      <c r="G144" s="31">
        <v>0</v>
      </c>
      <c r="H144" s="9">
        <v>550</v>
      </c>
      <c r="I144" s="9">
        <v>975</v>
      </c>
      <c r="J144" s="9">
        <v>0</v>
      </c>
      <c r="K144" s="9">
        <v>334</v>
      </c>
      <c r="L144" s="9">
        <v>430</v>
      </c>
      <c r="M144" s="9">
        <v>0</v>
      </c>
      <c r="N144" s="9">
        <v>415</v>
      </c>
      <c r="O144" s="9">
        <v>70</v>
      </c>
      <c r="P144" s="9">
        <v>270</v>
      </c>
      <c r="Q144" s="9">
        <v>54</v>
      </c>
      <c r="R144" s="9">
        <v>380</v>
      </c>
      <c r="S144" s="9">
        <v>43</v>
      </c>
      <c r="T144" s="9">
        <v>0</v>
      </c>
      <c r="U144" s="13">
        <f t="shared" si="7"/>
        <v>3521</v>
      </c>
      <c r="V144" s="13">
        <f t="shared" si="8"/>
        <v>4758.6400000000003</v>
      </c>
      <c r="W144" s="36">
        <f t="shared" si="9"/>
        <v>12247798.5</v>
      </c>
      <c r="X144" s="15" t="s">
        <v>32</v>
      </c>
      <c r="Y144" s="9" t="s">
        <v>32</v>
      </c>
      <c r="Z144" s="34">
        <v>0</v>
      </c>
      <c r="AA144" s="34">
        <v>0</v>
      </c>
      <c r="AB144" s="34">
        <v>0</v>
      </c>
      <c r="AC144" s="13">
        <f t="shared" si="10"/>
        <v>12247798.5</v>
      </c>
    </row>
    <row r="145" spans="1:30" ht="20.25" customHeight="1" x14ac:dyDescent="0.3">
      <c r="A145" s="8">
        <v>2014</v>
      </c>
      <c r="B145" s="16">
        <f>IF(OR(D145=0,D145=""),"",COUNTA($D$16:D145))</f>
        <v>98</v>
      </c>
      <c r="C145" s="17" t="s">
        <v>734</v>
      </c>
      <c r="D145" s="9">
        <v>1971</v>
      </c>
      <c r="E145" s="31">
        <v>3050.5</v>
      </c>
      <c r="F145" s="31">
        <v>2169.6999999999998</v>
      </c>
      <c r="G145" s="31">
        <v>0</v>
      </c>
      <c r="H145" s="9">
        <v>550</v>
      </c>
      <c r="I145" s="9">
        <v>975</v>
      </c>
      <c r="J145" s="9">
        <v>0</v>
      </c>
      <c r="K145" s="9">
        <v>334</v>
      </c>
      <c r="L145" s="9">
        <v>430</v>
      </c>
      <c r="M145" s="9">
        <v>1227</v>
      </c>
      <c r="N145" s="9">
        <v>415</v>
      </c>
      <c r="O145" s="9">
        <v>70</v>
      </c>
      <c r="P145" s="9">
        <v>270</v>
      </c>
      <c r="Q145" s="9">
        <v>54</v>
      </c>
      <c r="R145" s="9">
        <v>380</v>
      </c>
      <c r="S145" s="9">
        <v>43</v>
      </c>
      <c r="T145" s="9">
        <v>0</v>
      </c>
      <c r="U145" s="13">
        <f t="shared" si="7"/>
        <v>4748</v>
      </c>
      <c r="V145" s="13">
        <f t="shared" si="8"/>
        <v>6675.47</v>
      </c>
      <c r="W145" s="36">
        <f t="shared" si="9"/>
        <v>14483774</v>
      </c>
      <c r="X145" s="15" t="s">
        <v>32</v>
      </c>
      <c r="Y145" s="9" t="s">
        <v>32</v>
      </c>
      <c r="Z145" s="31">
        <v>0</v>
      </c>
      <c r="AA145" s="31">
        <v>0</v>
      </c>
      <c r="AB145" s="31">
        <v>0</v>
      </c>
      <c r="AC145" s="13">
        <f t="shared" si="10"/>
        <v>14483774</v>
      </c>
    </row>
    <row r="146" spans="1:30" ht="20.25" customHeight="1" x14ac:dyDescent="0.3">
      <c r="A146" s="8">
        <v>2014</v>
      </c>
      <c r="B146" s="16">
        <f>IF(OR(D146=0,D146=""),"",COUNTA($D$16:D146))</f>
        <v>99</v>
      </c>
      <c r="C146" s="17" t="s">
        <v>61</v>
      </c>
      <c r="D146" s="9">
        <v>1969</v>
      </c>
      <c r="E146" s="31">
        <v>8012.1</v>
      </c>
      <c r="F146" s="31">
        <v>6855.1</v>
      </c>
      <c r="G146" s="31">
        <v>0</v>
      </c>
      <c r="H146" s="9">
        <v>550</v>
      </c>
      <c r="I146" s="9">
        <v>975</v>
      </c>
      <c r="J146" s="9">
        <v>0</v>
      </c>
      <c r="K146" s="9">
        <v>334</v>
      </c>
      <c r="L146" s="9">
        <v>430</v>
      </c>
      <c r="M146" s="9">
        <v>0</v>
      </c>
      <c r="N146" s="9">
        <v>415</v>
      </c>
      <c r="O146" s="9">
        <v>70</v>
      </c>
      <c r="P146" s="9">
        <v>270</v>
      </c>
      <c r="Q146" s="9">
        <v>54</v>
      </c>
      <c r="R146" s="9">
        <v>380</v>
      </c>
      <c r="S146" s="9">
        <v>43</v>
      </c>
      <c r="T146" s="9">
        <v>0</v>
      </c>
      <c r="U146" s="13">
        <f t="shared" si="7"/>
        <v>3521</v>
      </c>
      <c r="V146" s="13">
        <f t="shared" si="8"/>
        <v>4115.2700000000004</v>
      </c>
      <c r="W146" s="36">
        <f t="shared" si="9"/>
        <v>28210604.100000001</v>
      </c>
      <c r="X146" s="15" t="s">
        <v>32</v>
      </c>
      <c r="Y146" s="9" t="s">
        <v>32</v>
      </c>
      <c r="Z146" s="34">
        <v>0</v>
      </c>
      <c r="AA146" s="34">
        <v>0</v>
      </c>
      <c r="AB146" s="34">
        <v>0</v>
      </c>
      <c r="AC146" s="13">
        <f t="shared" si="10"/>
        <v>28210604.100000001</v>
      </c>
    </row>
    <row r="147" spans="1:30" ht="20.25" customHeight="1" x14ac:dyDescent="0.3">
      <c r="A147" s="8">
        <v>2014</v>
      </c>
      <c r="B147" s="16">
        <f>IF(OR(D147=0,D147=""),"",COUNTA($D$16:D147))</f>
        <v>100</v>
      </c>
      <c r="C147" s="17" t="s">
        <v>62</v>
      </c>
      <c r="D147" s="9">
        <v>1968</v>
      </c>
      <c r="E147" s="31">
        <v>5290.8</v>
      </c>
      <c r="F147" s="31">
        <v>4406.5</v>
      </c>
      <c r="G147" s="31">
        <v>0</v>
      </c>
      <c r="H147" s="9">
        <v>550</v>
      </c>
      <c r="I147" s="9">
        <v>975</v>
      </c>
      <c r="J147" s="9">
        <v>0</v>
      </c>
      <c r="K147" s="9">
        <v>334</v>
      </c>
      <c r="L147" s="9">
        <v>430</v>
      </c>
      <c r="M147" s="9">
        <v>0</v>
      </c>
      <c r="N147" s="9">
        <v>415</v>
      </c>
      <c r="O147" s="9">
        <v>70</v>
      </c>
      <c r="P147" s="9">
        <v>270</v>
      </c>
      <c r="Q147" s="9">
        <v>54</v>
      </c>
      <c r="R147" s="9">
        <v>380</v>
      </c>
      <c r="S147" s="9">
        <v>43</v>
      </c>
      <c r="T147" s="9">
        <v>0</v>
      </c>
      <c r="U147" s="13">
        <f t="shared" si="7"/>
        <v>3521</v>
      </c>
      <c r="V147" s="13">
        <f t="shared" si="8"/>
        <v>4227.6000000000004</v>
      </c>
      <c r="W147" s="36">
        <f t="shared" si="9"/>
        <v>18628906.800000001</v>
      </c>
      <c r="X147" s="15" t="s">
        <v>32</v>
      </c>
      <c r="Y147" s="9" t="s">
        <v>32</v>
      </c>
      <c r="Z147" s="34">
        <v>0</v>
      </c>
      <c r="AA147" s="34">
        <v>0</v>
      </c>
      <c r="AB147" s="34">
        <v>0</v>
      </c>
      <c r="AC147" s="13">
        <f t="shared" si="10"/>
        <v>18628906.800000001</v>
      </c>
    </row>
    <row r="148" spans="1:30" ht="20.25" customHeight="1" x14ac:dyDescent="0.3">
      <c r="A148" s="8">
        <v>2014</v>
      </c>
      <c r="B148" s="16">
        <f>IF(OR(D148=0,D148=""),"",COUNTA($D$16:D148))</f>
        <v>101</v>
      </c>
      <c r="C148" s="17" t="s">
        <v>63</v>
      </c>
      <c r="D148" s="9">
        <v>1968</v>
      </c>
      <c r="E148" s="31">
        <v>6857.7</v>
      </c>
      <c r="F148" s="31">
        <v>5700</v>
      </c>
      <c r="G148" s="31">
        <v>0</v>
      </c>
      <c r="H148" s="9">
        <v>550</v>
      </c>
      <c r="I148" s="9">
        <v>975</v>
      </c>
      <c r="J148" s="9">
        <v>0</v>
      </c>
      <c r="K148" s="9">
        <v>334</v>
      </c>
      <c r="L148" s="9">
        <v>430</v>
      </c>
      <c r="M148" s="9">
        <v>0</v>
      </c>
      <c r="N148" s="9">
        <v>415</v>
      </c>
      <c r="O148" s="9">
        <v>70</v>
      </c>
      <c r="P148" s="9">
        <v>270</v>
      </c>
      <c r="Q148" s="9">
        <v>54</v>
      </c>
      <c r="R148" s="9">
        <v>380</v>
      </c>
      <c r="S148" s="9">
        <v>43</v>
      </c>
      <c r="T148" s="9">
        <v>0</v>
      </c>
      <c r="U148" s="13">
        <f t="shared" si="7"/>
        <v>3521</v>
      </c>
      <c r="V148" s="13">
        <f t="shared" si="8"/>
        <v>4236.13</v>
      </c>
      <c r="W148" s="36">
        <f t="shared" si="9"/>
        <v>24145961.699999999</v>
      </c>
      <c r="X148" s="15" t="s">
        <v>32</v>
      </c>
      <c r="Y148" s="9" t="s">
        <v>32</v>
      </c>
      <c r="Z148" s="34">
        <v>0</v>
      </c>
      <c r="AA148" s="34">
        <v>0</v>
      </c>
      <c r="AB148" s="34">
        <v>0</v>
      </c>
      <c r="AC148" s="13">
        <f t="shared" si="10"/>
        <v>24145961.699999999</v>
      </c>
    </row>
    <row r="149" spans="1:30" ht="20.25" customHeight="1" x14ac:dyDescent="0.3">
      <c r="A149" s="8">
        <v>2014</v>
      </c>
      <c r="B149" s="16">
        <f>IF(OR(D149=0,D149=""),"",COUNTA($D$16:D149))</f>
        <v>102</v>
      </c>
      <c r="C149" s="17" t="s">
        <v>64</v>
      </c>
      <c r="D149" s="9">
        <v>1969</v>
      </c>
      <c r="E149" s="31">
        <v>6886.9</v>
      </c>
      <c r="F149" s="31">
        <v>5723.7</v>
      </c>
      <c r="G149" s="31">
        <v>0</v>
      </c>
      <c r="H149" s="9">
        <v>550</v>
      </c>
      <c r="I149" s="9">
        <v>975</v>
      </c>
      <c r="J149" s="9">
        <v>0</v>
      </c>
      <c r="K149" s="9">
        <v>334</v>
      </c>
      <c r="L149" s="9">
        <v>430</v>
      </c>
      <c r="M149" s="9">
        <v>0</v>
      </c>
      <c r="N149" s="9">
        <v>415</v>
      </c>
      <c r="O149" s="9">
        <v>70</v>
      </c>
      <c r="P149" s="9">
        <v>270</v>
      </c>
      <c r="Q149" s="9">
        <v>54</v>
      </c>
      <c r="R149" s="9">
        <v>380</v>
      </c>
      <c r="S149" s="9">
        <v>43</v>
      </c>
      <c r="T149" s="9">
        <v>0</v>
      </c>
      <c r="U149" s="13">
        <f t="shared" si="7"/>
        <v>3521</v>
      </c>
      <c r="V149" s="13">
        <f t="shared" si="8"/>
        <v>4236.5600000000004</v>
      </c>
      <c r="W149" s="36">
        <f t="shared" si="9"/>
        <v>24248774.899999999</v>
      </c>
      <c r="X149" s="15" t="s">
        <v>32</v>
      </c>
      <c r="Y149" s="9" t="s">
        <v>32</v>
      </c>
      <c r="Z149" s="34">
        <v>0</v>
      </c>
      <c r="AA149" s="34">
        <v>0</v>
      </c>
      <c r="AB149" s="34">
        <v>0</v>
      </c>
      <c r="AC149" s="13">
        <f t="shared" si="10"/>
        <v>24248774.899999999</v>
      </c>
    </row>
    <row r="150" spans="1:30" ht="20.25" customHeight="1" x14ac:dyDescent="0.3">
      <c r="A150" s="8">
        <v>2014</v>
      </c>
      <c r="B150" s="16">
        <f>IF(OR(D150=0,D150=""),"",COUNTA($D$16:D150))</f>
        <v>103</v>
      </c>
      <c r="C150" s="17" t="s">
        <v>712</v>
      </c>
      <c r="D150" s="9">
        <v>1972</v>
      </c>
      <c r="E150" s="31">
        <v>7861.6</v>
      </c>
      <c r="F150" s="31">
        <v>5602.22</v>
      </c>
      <c r="G150" s="31">
        <v>2259.38</v>
      </c>
      <c r="H150" s="9">
        <v>550</v>
      </c>
      <c r="I150" s="9">
        <v>975</v>
      </c>
      <c r="J150" s="9">
        <v>0</v>
      </c>
      <c r="K150" s="9">
        <v>334</v>
      </c>
      <c r="L150" s="9">
        <v>430</v>
      </c>
      <c r="M150" s="9">
        <v>0</v>
      </c>
      <c r="N150" s="9">
        <v>415</v>
      </c>
      <c r="O150" s="9">
        <v>70</v>
      </c>
      <c r="P150" s="9">
        <v>270</v>
      </c>
      <c r="Q150" s="9">
        <v>54</v>
      </c>
      <c r="R150" s="9">
        <v>380</v>
      </c>
      <c r="S150" s="9">
        <v>43</v>
      </c>
      <c r="T150" s="9">
        <v>0</v>
      </c>
      <c r="U150" s="13">
        <f t="shared" si="7"/>
        <v>3521</v>
      </c>
      <c r="V150" s="13">
        <f t="shared" si="8"/>
        <v>3521</v>
      </c>
      <c r="W150" s="36">
        <f t="shared" si="9"/>
        <v>27680693.600000001</v>
      </c>
      <c r="X150" s="15" t="s">
        <v>32</v>
      </c>
      <c r="Y150" s="9" t="s">
        <v>32</v>
      </c>
      <c r="Z150" s="34">
        <v>0</v>
      </c>
      <c r="AA150" s="34">
        <v>0</v>
      </c>
      <c r="AB150" s="34">
        <v>0</v>
      </c>
      <c r="AC150" s="13">
        <f t="shared" si="10"/>
        <v>27680693.600000001</v>
      </c>
    </row>
    <row r="151" spans="1:30" s="4" customFormat="1" ht="20.25" customHeight="1" x14ac:dyDescent="0.3">
      <c r="A151" s="8">
        <v>2014</v>
      </c>
      <c r="B151" s="16" t="str">
        <f>IF(OR(D151=0,D151=""),"",COUNTA($D$16:D151))</f>
        <v/>
      </c>
      <c r="C151" s="10"/>
      <c r="D151" s="11"/>
      <c r="E151" s="32">
        <f>SUM(E111:E150)</f>
        <v>91931.91</v>
      </c>
      <c r="F151" s="32">
        <f>SUM(F111:F150)</f>
        <v>77326.47</v>
      </c>
      <c r="G151" s="32">
        <f>SUM(G111:G150)</f>
        <v>4410.4799999999996</v>
      </c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2"/>
      <c r="V151" s="13"/>
      <c r="W151" s="37">
        <f>SUM(W111:W150)</f>
        <v>326984967.41000003</v>
      </c>
      <c r="X151" s="14"/>
      <c r="Y151" s="9"/>
      <c r="Z151" s="32"/>
      <c r="AA151" s="32"/>
      <c r="AB151" s="32"/>
      <c r="AC151" s="12">
        <f>SUM(AC111:AC150)</f>
        <v>326984967.41000003</v>
      </c>
      <c r="AD151" s="2"/>
    </row>
    <row r="152" spans="1:30" ht="20.25" customHeight="1" x14ac:dyDescent="0.3">
      <c r="A152" s="8">
        <v>2014</v>
      </c>
      <c r="B152" s="16" t="str">
        <f>IF(OR(D152=0,D152=""),"",COUNTA($D$16:D152))</f>
        <v/>
      </c>
      <c r="C152" s="10" t="s">
        <v>669</v>
      </c>
      <c r="D152" s="11"/>
      <c r="E152" s="32"/>
      <c r="F152" s="32"/>
      <c r="G152" s="32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2"/>
      <c r="V152" s="13"/>
      <c r="W152" s="37"/>
      <c r="X152" s="14"/>
      <c r="Y152" s="9"/>
      <c r="Z152" s="32"/>
      <c r="AA152" s="32"/>
      <c r="AB152" s="32"/>
      <c r="AC152" s="12"/>
    </row>
    <row r="153" spans="1:30" ht="20.25" customHeight="1" x14ac:dyDescent="0.3">
      <c r="A153" s="8">
        <v>2014</v>
      </c>
      <c r="B153" s="16">
        <f>IF(OR(D153=0,D153=""),"",COUNTA($D$16:D153))</f>
        <v>104</v>
      </c>
      <c r="C153" s="17" t="s">
        <v>141</v>
      </c>
      <c r="D153" s="9">
        <v>1970</v>
      </c>
      <c r="E153" s="31">
        <v>3523.4</v>
      </c>
      <c r="F153" s="31">
        <v>3022.7</v>
      </c>
      <c r="G153" s="31">
        <v>134.4</v>
      </c>
      <c r="H153" s="9">
        <v>550</v>
      </c>
      <c r="I153" s="9">
        <v>975</v>
      </c>
      <c r="J153" s="9">
        <v>0</v>
      </c>
      <c r="K153" s="9">
        <v>334</v>
      </c>
      <c r="L153" s="9">
        <v>430</v>
      </c>
      <c r="M153" s="9">
        <v>0</v>
      </c>
      <c r="N153" s="9">
        <v>415</v>
      </c>
      <c r="O153" s="9">
        <v>70</v>
      </c>
      <c r="P153" s="9">
        <v>270</v>
      </c>
      <c r="Q153" s="9">
        <v>54</v>
      </c>
      <c r="R153" s="9">
        <v>380</v>
      </c>
      <c r="S153" s="9">
        <v>43</v>
      </c>
      <c r="T153" s="9">
        <v>0</v>
      </c>
      <c r="U153" s="13">
        <f>H153+P153+I153+J153+K153+L153+M153+N153+O153+Q153+R153+S153+T153</f>
        <v>3521</v>
      </c>
      <c r="V153" s="13">
        <f>W153/(F153+G153)</f>
        <v>3929.52</v>
      </c>
      <c r="W153" s="36">
        <f>(U153+T153)*E153</f>
        <v>12405891.4</v>
      </c>
      <c r="X153" s="15" t="s">
        <v>32</v>
      </c>
      <c r="Y153" s="9" t="s">
        <v>32</v>
      </c>
      <c r="Z153" s="34">
        <v>0</v>
      </c>
      <c r="AA153" s="34">
        <v>0</v>
      </c>
      <c r="AB153" s="34">
        <v>0</v>
      </c>
      <c r="AC153" s="13">
        <f>SUM(W153)-(Z153+AA153+AB153)</f>
        <v>12405891.4</v>
      </c>
    </row>
    <row r="154" spans="1:30" ht="20.25" customHeight="1" x14ac:dyDescent="0.3">
      <c r="A154" s="8">
        <v>2014</v>
      </c>
      <c r="B154" s="16">
        <f>IF(OR(D154=0,D154=""),"",COUNTA($D$16:D154))</f>
        <v>105</v>
      </c>
      <c r="C154" s="17" t="s">
        <v>128</v>
      </c>
      <c r="D154" s="9">
        <v>1972</v>
      </c>
      <c r="E154" s="31">
        <v>5334.7</v>
      </c>
      <c r="F154" s="31">
        <v>3821.6</v>
      </c>
      <c r="G154" s="31">
        <v>0</v>
      </c>
      <c r="H154" s="9">
        <v>550</v>
      </c>
      <c r="I154" s="9">
        <v>975</v>
      </c>
      <c r="J154" s="9">
        <v>0</v>
      </c>
      <c r="K154" s="9">
        <v>334</v>
      </c>
      <c r="L154" s="9">
        <v>430</v>
      </c>
      <c r="M154" s="9">
        <v>0</v>
      </c>
      <c r="N154" s="9">
        <v>415</v>
      </c>
      <c r="O154" s="9">
        <v>70</v>
      </c>
      <c r="P154" s="9">
        <v>270</v>
      </c>
      <c r="Q154" s="9">
        <v>54</v>
      </c>
      <c r="R154" s="9">
        <v>380</v>
      </c>
      <c r="S154" s="9">
        <v>43</v>
      </c>
      <c r="T154" s="9">
        <v>0</v>
      </c>
      <c r="U154" s="13">
        <f>H154+P154+I154+J154+K154+L154+M154+N154+O154+Q154+R154+S154+T154</f>
        <v>3521</v>
      </c>
      <c r="V154" s="13">
        <f>W154/(F154+G154)</f>
        <v>4915.08</v>
      </c>
      <c r="W154" s="36">
        <f>(U154+T154)*E154</f>
        <v>18783478.699999999</v>
      </c>
      <c r="X154" s="15" t="s">
        <v>32</v>
      </c>
      <c r="Y154" s="9" t="s">
        <v>32</v>
      </c>
      <c r="Z154" s="34">
        <v>0</v>
      </c>
      <c r="AA154" s="34">
        <v>0</v>
      </c>
      <c r="AB154" s="34">
        <v>0</v>
      </c>
      <c r="AC154" s="13">
        <f>SUM(W154)-(Z154+AA154+AB154)</f>
        <v>18783478.699999999</v>
      </c>
    </row>
    <row r="155" spans="1:30" s="4" customFormat="1" ht="20.25" customHeight="1" x14ac:dyDescent="0.3">
      <c r="A155" s="8">
        <v>2014</v>
      </c>
      <c r="B155" s="16" t="str">
        <f>IF(OR(D155=0,D155=""),"",COUNTA($D$16:D155))</f>
        <v/>
      </c>
      <c r="C155" s="10"/>
      <c r="D155" s="11"/>
      <c r="E155" s="32">
        <f>SUM(E153:E154)</f>
        <v>8858.1</v>
      </c>
      <c r="F155" s="32">
        <f>SUM(F153:F154)</f>
        <v>6844.3</v>
      </c>
      <c r="G155" s="32">
        <f>SUM(G153:G154)</f>
        <v>134.4</v>
      </c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2"/>
      <c r="V155" s="13"/>
      <c r="W155" s="37">
        <f>SUM(W153:W154)</f>
        <v>31189370.100000001</v>
      </c>
      <c r="X155" s="14"/>
      <c r="Y155" s="9"/>
      <c r="Z155" s="32">
        <v>0</v>
      </c>
      <c r="AA155" s="32">
        <v>0</v>
      </c>
      <c r="AB155" s="32">
        <v>0</v>
      </c>
      <c r="AC155" s="12">
        <f>SUM(W155)-(Z155+AA155+AB155)</f>
        <v>31189370.100000001</v>
      </c>
      <c r="AD155" s="2"/>
    </row>
    <row r="156" spans="1:30" ht="20.25" customHeight="1" x14ac:dyDescent="0.3">
      <c r="A156" s="8">
        <v>2014</v>
      </c>
      <c r="B156" s="16" t="str">
        <f>IF(OR(D156=0,D156=""),"",COUNTA($D$16:D156))</f>
        <v/>
      </c>
      <c r="C156" s="10" t="s">
        <v>670</v>
      </c>
      <c r="D156" s="11"/>
      <c r="E156" s="32"/>
      <c r="F156" s="32"/>
      <c r="G156" s="32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2"/>
      <c r="V156" s="13"/>
      <c r="W156" s="37"/>
      <c r="X156" s="14"/>
      <c r="Y156" s="9"/>
      <c r="Z156" s="32"/>
      <c r="AA156" s="32"/>
      <c r="AB156" s="32"/>
      <c r="AC156" s="12"/>
    </row>
    <row r="157" spans="1:30" ht="20.25" customHeight="1" x14ac:dyDescent="0.3">
      <c r="A157" s="8">
        <v>2014</v>
      </c>
      <c r="B157" s="16">
        <f>IF(OR(D157=0,D157=""),"",COUNTA($D$16:D157))</f>
        <v>106</v>
      </c>
      <c r="C157" s="17" t="s">
        <v>605</v>
      </c>
      <c r="D157" s="9">
        <v>1953</v>
      </c>
      <c r="E157" s="31">
        <v>907.6</v>
      </c>
      <c r="F157" s="31">
        <v>674</v>
      </c>
      <c r="G157" s="31">
        <v>0</v>
      </c>
      <c r="H157" s="9">
        <v>550</v>
      </c>
      <c r="I157" s="9">
        <v>975</v>
      </c>
      <c r="J157" s="9">
        <v>0</v>
      </c>
      <c r="K157" s="9">
        <v>334</v>
      </c>
      <c r="L157" s="9">
        <v>430</v>
      </c>
      <c r="M157" s="9">
        <v>0</v>
      </c>
      <c r="N157" s="9">
        <v>415</v>
      </c>
      <c r="O157" s="9">
        <v>70</v>
      </c>
      <c r="P157" s="9">
        <v>270</v>
      </c>
      <c r="Q157" s="9">
        <v>54</v>
      </c>
      <c r="R157" s="9">
        <v>380</v>
      </c>
      <c r="S157" s="9">
        <v>43</v>
      </c>
      <c r="T157" s="9">
        <v>0</v>
      </c>
      <c r="U157" s="13">
        <f>H157+P157+I157+J157+K157+L157+M157+N157+O157+Q157+R157+S157+T157</f>
        <v>3521</v>
      </c>
      <c r="V157" s="13">
        <f>W157/(F157+G157)</f>
        <v>4741.33</v>
      </c>
      <c r="W157" s="36">
        <f>(U157+T157)*E157</f>
        <v>3195659.6</v>
      </c>
      <c r="X157" s="15" t="s">
        <v>32</v>
      </c>
      <c r="Y157" s="9" t="s">
        <v>32</v>
      </c>
      <c r="Z157" s="34">
        <v>0</v>
      </c>
      <c r="AA157" s="34">
        <v>0</v>
      </c>
      <c r="AB157" s="34">
        <v>0</v>
      </c>
      <c r="AC157" s="13">
        <f>SUM(W157)-(Z157+AA157+AB157)</f>
        <v>3195659.6</v>
      </c>
    </row>
    <row r="158" spans="1:30" ht="20.25" customHeight="1" x14ac:dyDescent="0.3">
      <c r="A158" s="8">
        <v>2014</v>
      </c>
      <c r="B158" s="16">
        <f>IF(OR(D158=0,D158=""),"",COUNTA($D$16:D158))</f>
        <v>107</v>
      </c>
      <c r="C158" s="17" t="s">
        <v>606</v>
      </c>
      <c r="D158" s="9">
        <v>1953</v>
      </c>
      <c r="E158" s="31">
        <v>422.7</v>
      </c>
      <c r="F158" s="31">
        <v>413.2</v>
      </c>
      <c r="G158" s="31">
        <v>0</v>
      </c>
      <c r="H158" s="9">
        <v>550</v>
      </c>
      <c r="I158" s="9">
        <v>0</v>
      </c>
      <c r="J158" s="9">
        <v>0</v>
      </c>
      <c r="K158" s="9">
        <v>334</v>
      </c>
      <c r="L158" s="9">
        <v>0</v>
      </c>
      <c r="M158" s="9">
        <v>0</v>
      </c>
      <c r="N158" s="9">
        <v>415</v>
      </c>
      <c r="O158" s="9">
        <v>70</v>
      </c>
      <c r="P158" s="9">
        <v>270</v>
      </c>
      <c r="Q158" s="9">
        <v>54</v>
      </c>
      <c r="R158" s="9">
        <v>380</v>
      </c>
      <c r="S158" s="9">
        <v>43</v>
      </c>
      <c r="T158" s="9">
        <v>0</v>
      </c>
      <c r="U158" s="13">
        <f>H158+P158+I158+J158+K158+L158+M158+N158+O158+Q158+R158+S158+T158</f>
        <v>2116</v>
      </c>
      <c r="V158" s="13">
        <f>W158/(F158+G158)</f>
        <v>2164.65</v>
      </c>
      <c r="W158" s="36">
        <f>(U158+T158)*E158</f>
        <v>894433.2</v>
      </c>
      <c r="X158" s="15" t="s">
        <v>32</v>
      </c>
      <c r="Y158" s="9" t="s">
        <v>32</v>
      </c>
      <c r="Z158" s="34">
        <v>0</v>
      </c>
      <c r="AA158" s="34">
        <v>0</v>
      </c>
      <c r="AB158" s="34">
        <v>0</v>
      </c>
      <c r="AC158" s="13">
        <f>SUM(W158)-(Z158+AA158+AB158)</f>
        <v>894433.2</v>
      </c>
    </row>
    <row r="159" spans="1:30" ht="20.25" customHeight="1" x14ac:dyDescent="0.3">
      <c r="A159" s="8">
        <v>2014</v>
      </c>
      <c r="B159" s="16">
        <f>IF(OR(D159=0,D159=""),"",COUNTA($D$16:D159))</f>
        <v>108</v>
      </c>
      <c r="C159" s="17" t="s">
        <v>65</v>
      </c>
      <c r="D159" s="9">
        <v>1961</v>
      </c>
      <c r="E159" s="31">
        <v>832.5</v>
      </c>
      <c r="F159" s="31">
        <v>693.9</v>
      </c>
      <c r="G159" s="31">
        <v>0</v>
      </c>
      <c r="H159" s="9">
        <v>550</v>
      </c>
      <c r="I159" s="9">
        <v>975</v>
      </c>
      <c r="J159" s="9">
        <v>0</v>
      </c>
      <c r="K159" s="9">
        <v>0</v>
      </c>
      <c r="L159" s="9">
        <v>0</v>
      </c>
      <c r="M159" s="9">
        <v>0</v>
      </c>
      <c r="N159" s="9">
        <v>415</v>
      </c>
      <c r="O159" s="9">
        <v>70</v>
      </c>
      <c r="P159" s="9">
        <v>270</v>
      </c>
      <c r="Q159" s="9">
        <v>54</v>
      </c>
      <c r="R159" s="9">
        <v>380</v>
      </c>
      <c r="S159" s="9">
        <v>43</v>
      </c>
      <c r="T159" s="9">
        <v>0</v>
      </c>
      <c r="U159" s="13">
        <f>H159+P159+I159+J159+K159+L159+M159+N159+O159+Q159+R159+S159+T159</f>
        <v>2757</v>
      </c>
      <c r="V159" s="13">
        <f>W159/(F159+G159)</f>
        <v>3307.68</v>
      </c>
      <c r="W159" s="36">
        <f>(U159+T159)*E159</f>
        <v>2295202.5</v>
      </c>
      <c r="X159" s="15" t="s">
        <v>32</v>
      </c>
      <c r="Y159" s="9" t="s">
        <v>32</v>
      </c>
      <c r="Z159" s="34">
        <v>0</v>
      </c>
      <c r="AA159" s="34">
        <v>0</v>
      </c>
      <c r="AB159" s="34">
        <v>0</v>
      </c>
      <c r="AC159" s="13">
        <f>SUM(W159)-(Z159+AA159+AB159)</f>
        <v>2295202.5</v>
      </c>
    </row>
    <row r="160" spans="1:30" s="4" customFormat="1" ht="20.25" customHeight="1" x14ac:dyDescent="0.3">
      <c r="A160" s="8">
        <v>2014</v>
      </c>
      <c r="B160" s="16" t="str">
        <f>IF(OR(D160=0,D160=""),"",COUNTA($D$16:D160))</f>
        <v/>
      </c>
      <c r="C160" s="10"/>
      <c r="D160" s="11"/>
      <c r="E160" s="32">
        <f>SUM(E157:E159)</f>
        <v>2162.8000000000002</v>
      </c>
      <c r="F160" s="32">
        <f>SUM(F157:F159)</f>
        <v>1781.1</v>
      </c>
      <c r="G160" s="32">
        <v>0</v>
      </c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2"/>
      <c r="V160" s="13"/>
      <c r="W160" s="37">
        <f>SUM(W157:W159)</f>
        <v>6385295.2999999998</v>
      </c>
      <c r="X160" s="14"/>
      <c r="Y160" s="9"/>
      <c r="Z160" s="32"/>
      <c r="AA160" s="32"/>
      <c r="AB160" s="32"/>
      <c r="AC160" s="12">
        <f>SUM(AC157:AC159)</f>
        <v>6385295.2999999998</v>
      </c>
      <c r="AD160" s="2"/>
    </row>
    <row r="161" spans="1:30" ht="20.25" customHeight="1" x14ac:dyDescent="0.3">
      <c r="A161" s="8">
        <v>2014</v>
      </c>
      <c r="B161" s="16" t="str">
        <f>IF(OR(D161=0,D161=""),"",COUNTA($D$16:D161))</f>
        <v/>
      </c>
      <c r="C161" s="10" t="s">
        <v>671</v>
      </c>
      <c r="D161" s="11"/>
      <c r="E161" s="32"/>
      <c r="F161" s="32"/>
      <c r="G161" s="32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2"/>
      <c r="V161" s="13"/>
      <c r="W161" s="37"/>
      <c r="X161" s="14"/>
      <c r="Y161" s="9"/>
      <c r="Z161" s="32"/>
      <c r="AA161" s="32"/>
      <c r="AB161" s="32"/>
      <c r="AC161" s="12"/>
    </row>
    <row r="162" spans="1:30" ht="20.25" customHeight="1" x14ac:dyDescent="0.3">
      <c r="A162" s="8">
        <v>2014</v>
      </c>
      <c r="B162" s="16">
        <f>IF(OR(D162=0,D162=""),"",COUNTA($D$16:D162))</f>
        <v>109</v>
      </c>
      <c r="C162" s="17" t="s">
        <v>448</v>
      </c>
      <c r="D162" s="9">
        <v>1951</v>
      </c>
      <c r="E162" s="31">
        <v>894.5</v>
      </c>
      <c r="F162" s="31">
        <v>673.2</v>
      </c>
      <c r="G162" s="31">
        <v>43.5</v>
      </c>
      <c r="H162" s="9">
        <v>550</v>
      </c>
      <c r="I162" s="9">
        <v>975</v>
      </c>
      <c r="J162" s="9">
        <v>0</v>
      </c>
      <c r="K162" s="9">
        <v>334</v>
      </c>
      <c r="L162" s="9">
        <v>430</v>
      </c>
      <c r="M162" s="9">
        <v>0</v>
      </c>
      <c r="N162" s="9">
        <v>415</v>
      </c>
      <c r="O162" s="9">
        <v>70</v>
      </c>
      <c r="P162" s="9">
        <v>270</v>
      </c>
      <c r="Q162" s="9">
        <v>54</v>
      </c>
      <c r="R162" s="9">
        <v>380</v>
      </c>
      <c r="S162" s="9">
        <v>43</v>
      </c>
      <c r="T162" s="9">
        <v>0</v>
      </c>
      <c r="U162" s="13">
        <f>H162+P162+I162+J162+K162+L162+M162+N162+O162+Q162+R162+S162+T162</f>
        <v>3521</v>
      </c>
      <c r="V162" s="13">
        <f>W162/(F162+G162)</f>
        <v>4394.49</v>
      </c>
      <c r="W162" s="36">
        <f>(U162+T162)*E162</f>
        <v>3149534.5</v>
      </c>
      <c r="X162" s="15" t="s">
        <v>32</v>
      </c>
      <c r="Y162" s="9" t="s">
        <v>32</v>
      </c>
      <c r="Z162" s="34">
        <v>0</v>
      </c>
      <c r="AA162" s="34">
        <v>0</v>
      </c>
      <c r="AB162" s="34">
        <v>0</v>
      </c>
      <c r="AC162" s="13">
        <f>SUM(W162)-(Z162+AA162+AB162)</f>
        <v>3149534.5</v>
      </c>
    </row>
    <row r="163" spans="1:30" ht="20.25" customHeight="1" x14ac:dyDescent="0.3">
      <c r="A163" s="8">
        <v>2014</v>
      </c>
      <c r="B163" s="16">
        <f>IF(OR(D163=0,D163=""),"",COUNTA($D$16:D163))</f>
        <v>110</v>
      </c>
      <c r="C163" s="17" t="s">
        <v>449</v>
      </c>
      <c r="D163" s="9">
        <v>1956</v>
      </c>
      <c r="E163" s="31">
        <v>856.8</v>
      </c>
      <c r="F163" s="31">
        <v>629.79999999999995</v>
      </c>
      <c r="G163" s="31">
        <v>0</v>
      </c>
      <c r="H163" s="9">
        <v>550</v>
      </c>
      <c r="I163" s="9">
        <v>975</v>
      </c>
      <c r="J163" s="9">
        <v>0</v>
      </c>
      <c r="K163" s="9">
        <v>334</v>
      </c>
      <c r="L163" s="9">
        <v>430</v>
      </c>
      <c r="M163" s="9">
        <v>0</v>
      </c>
      <c r="N163" s="9">
        <v>415</v>
      </c>
      <c r="O163" s="9">
        <v>70</v>
      </c>
      <c r="P163" s="9">
        <v>270</v>
      </c>
      <c r="Q163" s="9">
        <v>54</v>
      </c>
      <c r="R163" s="9">
        <v>380</v>
      </c>
      <c r="S163" s="9">
        <v>43</v>
      </c>
      <c r="T163" s="9">
        <v>0</v>
      </c>
      <c r="U163" s="13">
        <f>H163+P163+I163+J163+K163+L163+M163+N163+O163+Q163+R163+S163+T163</f>
        <v>3521</v>
      </c>
      <c r="V163" s="13">
        <f>W163/(F163+G163)</f>
        <v>4790.08</v>
      </c>
      <c r="W163" s="36">
        <f>(U163+T163)*E163</f>
        <v>3016792.8</v>
      </c>
      <c r="X163" s="15" t="s">
        <v>32</v>
      </c>
      <c r="Y163" s="9" t="s">
        <v>32</v>
      </c>
      <c r="Z163" s="34">
        <v>0</v>
      </c>
      <c r="AA163" s="34">
        <v>0</v>
      </c>
      <c r="AB163" s="34">
        <v>0</v>
      </c>
      <c r="AC163" s="13">
        <f>SUM(W163)-(Z163+AA163+AB163)</f>
        <v>3016792.8</v>
      </c>
    </row>
    <row r="164" spans="1:30" s="4" customFormat="1" ht="20.25" customHeight="1" x14ac:dyDescent="0.3">
      <c r="A164" s="8">
        <v>2014</v>
      </c>
      <c r="B164" s="16" t="str">
        <f>IF(OR(D164=0,D164=""),"",COUNTA($D$16:D164))</f>
        <v/>
      </c>
      <c r="C164" s="10"/>
      <c r="D164" s="11"/>
      <c r="E164" s="32">
        <f>SUM(E162:E163)</f>
        <v>1751.3</v>
      </c>
      <c r="F164" s="32">
        <f>SUM(F162:F163)</f>
        <v>1303</v>
      </c>
      <c r="G164" s="32">
        <f>SUM(G162:G163)</f>
        <v>43.5</v>
      </c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2"/>
      <c r="V164" s="13"/>
      <c r="W164" s="37">
        <f>SUM(W162:W163)</f>
        <v>6166327.2999999998</v>
      </c>
      <c r="X164" s="14"/>
      <c r="Y164" s="9"/>
      <c r="Z164" s="32"/>
      <c r="AA164" s="32"/>
      <c r="AB164" s="32"/>
      <c r="AC164" s="12">
        <f>SUM(W164)-(Z164+AA164+AB164)</f>
        <v>6166327.2999999998</v>
      </c>
      <c r="AD164" s="2"/>
    </row>
    <row r="165" spans="1:30" s="2" customFormat="1" x14ac:dyDescent="0.3">
      <c r="A165" s="8">
        <v>2014</v>
      </c>
      <c r="B165" s="24"/>
      <c r="C165" s="10" t="s">
        <v>739</v>
      </c>
      <c r="D165" s="11"/>
      <c r="E165" s="32">
        <f>E164+E160+E155+E151+E109+E78+E75+E69+E66+E59+E56+E51+E48+E43+E36+E32+E28+E24+E21+E18</f>
        <v>421559.64</v>
      </c>
      <c r="F165" s="32">
        <f t="shared" ref="F165:G165" si="11">F164+F160+F155+F151+F109+F78+F75+F69+F66+F59+F56+F51+F48+F43+F36+F32+F28+F24+F21+F18</f>
        <v>331222.59999999998</v>
      </c>
      <c r="G165" s="32">
        <f t="shared" si="11"/>
        <v>9226.2800000000007</v>
      </c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2"/>
      <c r="V165" s="13">
        <f>SUM(V164+V160+V155+V151+V78+V75+V69+V66+V59+V56+V51+V48+V43+V36+V32+V28+V24+V21+V18+V109)</f>
        <v>20638.59</v>
      </c>
      <c r="W165" s="32">
        <f>W164+W160+W155+W151+W109+W78+W75+W69+W66+W59+W56+W51+W48+W43+W36+W32+W28+W24+W21+W18</f>
        <v>571842763.63</v>
      </c>
      <c r="X165" s="14"/>
      <c r="Y165" s="9">
        <f>SUM(Y164+Y160+Y155+Y151+Y78+Y75+Y69+Y66+Y59+Y56+Y51+Y48+Y43+Y36+Y32+Y28+Y24+Y21+Y18+Y109)</f>
        <v>0</v>
      </c>
      <c r="Z165" s="32">
        <f>Z164+Z160+Z155+Z151+Z109+Z78+Z75+Z69+Z66+Z59+Z56+Z51+Z48+Z43+Z36+Z32+Z28+Z24+Z21+Z18</f>
        <v>68540138</v>
      </c>
      <c r="AA165" s="32">
        <f>AA164+AA160+AA155+AA151+AA109+AA78+AA75+AA69+AA66+AA59+AA56+AA51+AA48+AA43+AA36+AA32+AA28+AA24+AA21+AA18</f>
        <v>9996197</v>
      </c>
      <c r="AB165" s="32">
        <f>AB164+AB160+AB155+AB151+AB109+AB78+AB75+AB69+AB66+AB59+AB56+AB51+AB48+AB43+AB36+AB32+AB28+AB24+AB21+AB18</f>
        <v>58822570</v>
      </c>
      <c r="AC165" s="32">
        <f>AC164+AC160+AC155+AC151+AC109+AC78+AC75+AC69+AC66+AC59+AC56+AC51+AC48+AC43+AC36+AC32+AC28+AC24+AC21+AC18</f>
        <v>434483858.63</v>
      </c>
    </row>
    <row r="166" spans="1:30" ht="20.25" customHeight="1" x14ac:dyDescent="0.3">
      <c r="A166" s="8">
        <v>2015</v>
      </c>
      <c r="B166" s="24"/>
      <c r="C166" s="10" t="s">
        <v>6</v>
      </c>
      <c r="D166" s="11"/>
      <c r="E166" s="32"/>
      <c r="F166" s="32"/>
      <c r="G166" s="32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2"/>
      <c r="V166" s="13"/>
      <c r="W166" s="37"/>
      <c r="X166" s="14"/>
      <c r="Y166" s="9"/>
      <c r="Z166" s="35"/>
      <c r="AA166" s="35"/>
      <c r="AB166" s="35"/>
      <c r="AC166" s="12"/>
    </row>
    <row r="167" spans="1:30" ht="20.25" customHeight="1" x14ac:dyDescent="0.3">
      <c r="A167" s="8">
        <v>2015</v>
      </c>
      <c r="B167" s="24"/>
      <c r="C167" s="10" t="s">
        <v>16</v>
      </c>
      <c r="D167" s="11"/>
      <c r="E167" s="32"/>
      <c r="F167" s="32"/>
      <c r="G167" s="32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2"/>
      <c r="V167" s="13"/>
      <c r="W167" s="37"/>
      <c r="X167" s="14"/>
      <c r="Y167" s="9"/>
      <c r="Z167" s="35"/>
      <c r="AA167" s="35"/>
      <c r="AB167" s="35"/>
      <c r="AC167" s="12"/>
    </row>
    <row r="168" spans="1:30" ht="20.25" customHeight="1" x14ac:dyDescent="0.3">
      <c r="A168" s="8">
        <v>2015</v>
      </c>
      <c r="B168" s="24">
        <v>1</v>
      </c>
      <c r="C168" s="17" t="s">
        <v>66</v>
      </c>
      <c r="D168" s="9">
        <v>1961</v>
      </c>
      <c r="E168" s="31">
        <v>390.9</v>
      </c>
      <c r="F168" s="31">
        <v>361.7</v>
      </c>
      <c r="G168" s="31">
        <v>0</v>
      </c>
      <c r="H168" s="9">
        <v>620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465</v>
      </c>
      <c r="O168" s="9">
        <v>0</v>
      </c>
      <c r="P168" s="9">
        <v>305</v>
      </c>
      <c r="Q168" s="9">
        <v>60</v>
      </c>
      <c r="R168" s="9">
        <v>430</v>
      </c>
      <c r="S168" s="9">
        <v>48</v>
      </c>
      <c r="T168" s="9">
        <v>0</v>
      </c>
      <c r="U168" s="13">
        <f>H168+P168+I168+J168+K168+L168+M168+N168+O168+Q168+R168+S168+T168</f>
        <v>1928</v>
      </c>
      <c r="V168" s="13">
        <f>W168/(F168+G168)</f>
        <v>2083.65</v>
      </c>
      <c r="W168" s="36">
        <f>(U168+T168)*E168</f>
        <v>753655.2</v>
      </c>
      <c r="X168" s="15" t="s">
        <v>41</v>
      </c>
      <c r="Y168" s="9" t="s">
        <v>32</v>
      </c>
      <c r="Z168" s="34">
        <v>0</v>
      </c>
      <c r="AA168" s="34">
        <v>0</v>
      </c>
      <c r="AB168" s="34">
        <v>0</v>
      </c>
      <c r="AC168" s="13">
        <f>SUM(W168)-(Z168+AA168+AB168)</f>
        <v>753655.2</v>
      </c>
    </row>
    <row r="169" spans="1:30" s="4" customFormat="1" ht="20.25" customHeight="1" x14ac:dyDescent="0.3">
      <c r="A169" s="8">
        <v>2015</v>
      </c>
      <c r="B169" s="16" t="str">
        <f>IF(OR(D169=0,D169=""),"",COUNTA($D$168:D169))</f>
        <v/>
      </c>
      <c r="C169" s="10"/>
      <c r="D169" s="11"/>
      <c r="E169" s="32">
        <f>SUM(E168)</f>
        <v>390.9</v>
      </c>
      <c r="F169" s="32">
        <f>SUM(F168)</f>
        <v>361.7</v>
      </c>
      <c r="G169" s="32">
        <v>0</v>
      </c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2"/>
      <c r="V169" s="13"/>
      <c r="W169" s="37">
        <f>SUM(W168)</f>
        <v>753655.2</v>
      </c>
      <c r="X169" s="14"/>
      <c r="Y169" s="9"/>
      <c r="Z169" s="35"/>
      <c r="AA169" s="35"/>
      <c r="AB169" s="35"/>
      <c r="AC169" s="12">
        <f>SUM(W169)-(Z169+AA169+AB169)</f>
        <v>753655.2</v>
      </c>
      <c r="AD169" s="2"/>
    </row>
    <row r="170" spans="1:30" s="4" customFormat="1" ht="20.25" customHeight="1" x14ac:dyDescent="0.3">
      <c r="A170" s="8">
        <v>2015</v>
      </c>
      <c r="B170" s="16" t="str">
        <f>IF(OR(D170=0,D170=""),"",COUNTA($D$168:D170))</f>
        <v/>
      </c>
      <c r="C170" s="10" t="s">
        <v>8</v>
      </c>
      <c r="D170" s="11"/>
      <c r="E170" s="32"/>
      <c r="F170" s="32"/>
      <c r="G170" s="32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2"/>
      <c r="V170" s="13"/>
      <c r="W170" s="37"/>
      <c r="X170" s="14"/>
      <c r="Y170" s="9"/>
      <c r="Z170" s="35"/>
      <c r="AA170" s="35"/>
      <c r="AB170" s="35"/>
      <c r="AC170" s="12"/>
      <c r="AD170" s="2"/>
    </row>
    <row r="171" spans="1:30" s="4" customFormat="1" ht="20.25" customHeight="1" x14ac:dyDescent="0.3">
      <c r="A171" s="8">
        <v>2015</v>
      </c>
      <c r="B171" s="16">
        <f>IF(OR(D171=0,D171=""),"",COUNTA($D$168:D171))</f>
        <v>2</v>
      </c>
      <c r="C171" s="17" t="s">
        <v>406</v>
      </c>
      <c r="D171" s="9">
        <v>1953</v>
      </c>
      <c r="E171" s="31">
        <v>544.9</v>
      </c>
      <c r="F171" s="31">
        <v>486.5</v>
      </c>
      <c r="G171" s="31">
        <v>0</v>
      </c>
      <c r="H171" s="9">
        <v>620</v>
      </c>
      <c r="I171" s="9">
        <v>0</v>
      </c>
      <c r="J171" s="9">
        <v>0</v>
      </c>
      <c r="K171" s="9">
        <v>375</v>
      </c>
      <c r="L171" s="9">
        <v>480</v>
      </c>
      <c r="M171" s="9">
        <v>0</v>
      </c>
      <c r="N171" s="9">
        <v>465</v>
      </c>
      <c r="O171" s="9">
        <v>78</v>
      </c>
      <c r="P171" s="9">
        <v>305</v>
      </c>
      <c r="Q171" s="9">
        <v>60</v>
      </c>
      <c r="R171" s="9">
        <v>430</v>
      </c>
      <c r="S171" s="9">
        <v>48</v>
      </c>
      <c r="T171" s="9">
        <v>0</v>
      </c>
      <c r="U171" s="13">
        <v>3049</v>
      </c>
      <c r="V171" s="13">
        <v>3415</v>
      </c>
      <c r="W171" s="36">
        <v>1661400.1</v>
      </c>
      <c r="X171" s="15" t="s">
        <v>41</v>
      </c>
      <c r="Y171" s="9" t="s">
        <v>32</v>
      </c>
      <c r="Z171" s="34">
        <v>0</v>
      </c>
      <c r="AA171" s="34">
        <v>0</v>
      </c>
      <c r="AB171" s="34">
        <v>0</v>
      </c>
      <c r="AC171" s="13">
        <v>1661400.1</v>
      </c>
      <c r="AD171" s="2"/>
    </row>
    <row r="172" spans="1:30" ht="20.25" customHeight="1" x14ac:dyDescent="0.3">
      <c r="A172" s="8">
        <v>2015</v>
      </c>
      <c r="B172" s="16" t="str">
        <f>IF(OR(D172=0,D172=""),"",COUNTA($D$168:D172))</f>
        <v/>
      </c>
      <c r="C172" s="10"/>
      <c r="D172" s="11"/>
      <c r="E172" s="32">
        <f>SUM(E171)</f>
        <v>544.9</v>
      </c>
      <c r="F172" s="32">
        <f>SUM(F171)</f>
        <v>486.5</v>
      </c>
      <c r="G172" s="32">
        <f>SUM(G171)</f>
        <v>0</v>
      </c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2"/>
      <c r="V172" s="13"/>
      <c r="W172" s="37">
        <f>SUM(W171)</f>
        <v>1661400.1</v>
      </c>
      <c r="X172" s="14"/>
      <c r="Y172" s="9"/>
      <c r="Z172" s="35"/>
      <c r="AA172" s="35"/>
      <c r="AB172" s="35"/>
      <c r="AC172" s="12">
        <f>SUM(AC171)</f>
        <v>1661400.1</v>
      </c>
    </row>
    <row r="173" spans="1:30" ht="20.25" customHeight="1" x14ac:dyDescent="0.3">
      <c r="A173" s="8">
        <v>2015</v>
      </c>
      <c r="B173" s="16" t="str">
        <f>IF(OR(D173=0,D173=""),"",COUNTA($D$168:D173))</f>
        <v/>
      </c>
      <c r="C173" s="10" t="s">
        <v>410</v>
      </c>
      <c r="D173" s="11"/>
      <c r="E173" s="32"/>
      <c r="F173" s="32"/>
      <c r="G173" s="32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2"/>
      <c r="V173" s="13"/>
      <c r="W173" s="37"/>
      <c r="X173" s="14"/>
      <c r="Y173" s="9"/>
      <c r="Z173" s="35"/>
      <c r="AA173" s="35"/>
      <c r="AB173" s="35"/>
      <c r="AC173" s="12"/>
    </row>
    <row r="174" spans="1:30" ht="20.25" customHeight="1" x14ac:dyDescent="0.3">
      <c r="A174" s="8">
        <v>2015</v>
      </c>
      <c r="B174" s="16">
        <f>IF(OR(D174=0,D174=""),"",COUNTA($D$168:D174))</f>
        <v>3</v>
      </c>
      <c r="C174" s="17" t="s">
        <v>69</v>
      </c>
      <c r="D174" s="9">
        <v>1970</v>
      </c>
      <c r="E174" s="31">
        <v>486.1</v>
      </c>
      <c r="F174" s="31">
        <v>474.4</v>
      </c>
      <c r="G174" s="31">
        <v>0</v>
      </c>
      <c r="H174" s="9">
        <v>620</v>
      </c>
      <c r="I174" s="9">
        <v>1095</v>
      </c>
      <c r="J174" s="9">
        <v>0</v>
      </c>
      <c r="K174" s="9">
        <v>375</v>
      </c>
      <c r="L174" s="9">
        <v>480</v>
      </c>
      <c r="M174" s="9">
        <v>0</v>
      </c>
      <c r="N174" s="9">
        <v>465</v>
      </c>
      <c r="O174" s="9">
        <v>78</v>
      </c>
      <c r="P174" s="9">
        <v>305</v>
      </c>
      <c r="Q174" s="9">
        <v>60</v>
      </c>
      <c r="R174" s="9">
        <v>430</v>
      </c>
      <c r="S174" s="9">
        <v>48</v>
      </c>
      <c r="T174" s="9">
        <v>0</v>
      </c>
      <c r="U174" s="13">
        <f>H174+P174+I174+J174+K174+L174+M174+N174+O174+Q174+R174+S174+T174</f>
        <v>3956</v>
      </c>
      <c r="V174" s="13">
        <f>W174/(F174+G174)</f>
        <v>4053.57</v>
      </c>
      <c r="W174" s="36">
        <f>(U174+T174)*E174</f>
        <v>1923011.6</v>
      </c>
      <c r="X174" s="15" t="s">
        <v>41</v>
      </c>
      <c r="Y174" s="9" t="s">
        <v>32</v>
      </c>
      <c r="Z174" s="34">
        <v>0</v>
      </c>
      <c r="AA174" s="34">
        <v>0</v>
      </c>
      <c r="AB174" s="34">
        <v>0</v>
      </c>
      <c r="AC174" s="13">
        <f>SUM(W174)-(Z174+AA174+AB174)</f>
        <v>1923011.6</v>
      </c>
    </row>
    <row r="175" spans="1:30" ht="20.25" customHeight="1" x14ac:dyDescent="0.3">
      <c r="A175" s="8">
        <v>2015</v>
      </c>
      <c r="B175" s="16">
        <f>IF(OR(D175=0,D175=""),"",COUNTA($D$168:D175))</f>
        <v>4</v>
      </c>
      <c r="C175" s="17" t="s">
        <v>68</v>
      </c>
      <c r="D175" s="9">
        <v>1970</v>
      </c>
      <c r="E175" s="31">
        <v>698.8</v>
      </c>
      <c r="F175" s="31">
        <v>683.5</v>
      </c>
      <c r="G175" s="31">
        <v>0</v>
      </c>
      <c r="H175" s="9">
        <v>620</v>
      </c>
      <c r="I175" s="9">
        <v>1095</v>
      </c>
      <c r="J175" s="9">
        <v>0</v>
      </c>
      <c r="K175" s="9">
        <v>375</v>
      </c>
      <c r="L175" s="9">
        <v>480</v>
      </c>
      <c r="M175" s="9">
        <v>0</v>
      </c>
      <c r="N175" s="9">
        <v>465</v>
      </c>
      <c r="O175" s="9">
        <v>78</v>
      </c>
      <c r="P175" s="9">
        <v>305</v>
      </c>
      <c r="Q175" s="9">
        <v>60</v>
      </c>
      <c r="R175" s="9">
        <v>430</v>
      </c>
      <c r="S175" s="9">
        <v>48</v>
      </c>
      <c r="T175" s="9">
        <v>0</v>
      </c>
      <c r="U175" s="13">
        <f>H175+P175+I175+J175+K175+L175+M175+N175+O175+Q175+R175+S175+T175</f>
        <v>3956</v>
      </c>
      <c r="V175" s="13">
        <f>W175/(F175+G175)</f>
        <v>4044.55</v>
      </c>
      <c r="W175" s="36">
        <f>(U175+T175)*E175</f>
        <v>2764452.8</v>
      </c>
      <c r="X175" s="15" t="s">
        <v>41</v>
      </c>
      <c r="Y175" s="9" t="s">
        <v>32</v>
      </c>
      <c r="Z175" s="34">
        <v>0</v>
      </c>
      <c r="AA175" s="34">
        <v>0</v>
      </c>
      <c r="AB175" s="34">
        <v>0</v>
      </c>
      <c r="AC175" s="13">
        <f>SUM(W175)-(Z175+AA175+AB175)</f>
        <v>2764452.8</v>
      </c>
    </row>
    <row r="176" spans="1:30" ht="20.25" customHeight="1" x14ac:dyDescent="0.3">
      <c r="A176" s="8">
        <v>2015</v>
      </c>
      <c r="B176" s="16">
        <f>IF(OR(D176=0,D176=""),"",COUNTA($D$168:D176))</f>
        <v>5</v>
      </c>
      <c r="C176" s="17" t="s">
        <v>67</v>
      </c>
      <c r="D176" s="9">
        <v>1970</v>
      </c>
      <c r="E176" s="31">
        <v>406.3</v>
      </c>
      <c r="F176" s="31">
        <v>360.3</v>
      </c>
      <c r="G176" s="31">
        <v>0</v>
      </c>
      <c r="H176" s="9">
        <v>620</v>
      </c>
      <c r="I176" s="9">
        <v>1095</v>
      </c>
      <c r="J176" s="9">
        <v>0</v>
      </c>
      <c r="K176" s="9">
        <v>375</v>
      </c>
      <c r="L176" s="9">
        <v>480</v>
      </c>
      <c r="M176" s="9">
        <v>0</v>
      </c>
      <c r="N176" s="9">
        <v>465</v>
      </c>
      <c r="O176" s="9">
        <v>78</v>
      </c>
      <c r="P176" s="9">
        <v>305</v>
      </c>
      <c r="Q176" s="9">
        <v>60</v>
      </c>
      <c r="R176" s="9">
        <v>430</v>
      </c>
      <c r="S176" s="9">
        <v>48</v>
      </c>
      <c r="T176" s="9">
        <v>0</v>
      </c>
      <c r="U176" s="13">
        <f>H176+P176+I176+J176+K176+L176+M176+N176+O176+Q176+R176+S176+T176</f>
        <v>3956</v>
      </c>
      <c r="V176" s="13">
        <f>W176/(F176+G176)</f>
        <v>4461.07</v>
      </c>
      <c r="W176" s="36">
        <f>(U176+T176)*E176</f>
        <v>1607322.8</v>
      </c>
      <c r="X176" s="15" t="s">
        <v>41</v>
      </c>
      <c r="Y176" s="9" t="s">
        <v>32</v>
      </c>
      <c r="Z176" s="34">
        <v>0</v>
      </c>
      <c r="AA176" s="34">
        <v>0</v>
      </c>
      <c r="AB176" s="34">
        <v>0</v>
      </c>
      <c r="AC176" s="13">
        <f>SUM(W176)-(Z176+AA176+AB176)</f>
        <v>1607322.8</v>
      </c>
    </row>
    <row r="177" spans="1:30" s="4" customFormat="1" ht="20.25" customHeight="1" x14ac:dyDescent="0.3">
      <c r="A177" s="8">
        <v>2015</v>
      </c>
      <c r="B177" s="16" t="str">
        <f>IF(OR(D177=0,D177=""),"",COUNTA($D$168:D177))</f>
        <v/>
      </c>
      <c r="C177" s="10"/>
      <c r="D177" s="11"/>
      <c r="E177" s="32">
        <f>SUM(E174:E176)</f>
        <v>1591.2</v>
      </c>
      <c r="F177" s="32">
        <f>SUM(F174:F176)</f>
        <v>1518.2</v>
      </c>
      <c r="G177" s="32">
        <f>SUM(G174:G176)</f>
        <v>0</v>
      </c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2"/>
      <c r="V177" s="13"/>
      <c r="W177" s="37">
        <f>SUM(W174:W176)</f>
        <v>6294787.2000000002</v>
      </c>
      <c r="X177" s="14"/>
      <c r="Y177" s="9"/>
      <c r="Z177" s="35"/>
      <c r="AA177" s="35"/>
      <c r="AB177" s="35"/>
      <c r="AC177" s="12">
        <f>SUM(W177)-(Z177+AA177+AB177)</f>
        <v>6294787.2000000002</v>
      </c>
      <c r="AD177" s="2"/>
    </row>
    <row r="178" spans="1:30" ht="20.25" customHeight="1" x14ac:dyDescent="0.3">
      <c r="A178" s="8">
        <v>2015</v>
      </c>
      <c r="B178" s="16" t="str">
        <f>IF(OR(D178=0,D178=""),"",COUNTA($D$168:D178))</f>
        <v/>
      </c>
      <c r="C178" s="10" t="s">
        <v>34</v>
      </c>
      <c r="D178" s="11"/>
      <c r="E178" s="32"/>
      <c r="F178" s="32"/>
      <c r="G178" s="32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2"/>
      <c r="V178" s="13"/>
      <c r="W178" s="37"/>
      <c r="X178" s="14"/>
      <c r="Y178" s="9"/>
      <c r="Z178" s="35"/>
      <c r="AA178" s="35"/>
      <c r="AB178" s="35"/>
      <c r="AC178" s="12"/>
    </row>
    <row r="179" spans="1:30" ht="20.25" customHeight="1" x14ac:dyDescent="0.3">
      <c r="A179" s="8">
        <v>2015</v>
      </c>
      <c r="B179" s="16">
        <f>IF(OR(D179=0,D179=""),"",COUNTA($D$168:D179))</f>
        <v>6</v>
      </c>
      <c r="C179" s="17" t="s">
        <v>70</v>
      </c>
      <c r="D179" s="9">
        <v>1939</v>
      </c>
      <c r="E179" s="31">
        <v>438.9</v>
      </c>
      <c r="F179" s="31">
        <v>417</v>
      </c>
      <c r="G179" s="31">
        <v>0</v>
      </c>
      <c r="H179" s="9">
        <v>620</v>
      </c>
      <c r="I179" s="9">
        <v>1095</v>
      </c>
      <c r="J179" s="9">
        <v>0</v>
      </c>
      <c r="K179" s="9">
        <v>375</v>
      </c>
      <c r="L179" s="9">
        <v>0</v>
      </c>
      <c r="M179" s="9">
        <v>0</v>
      </c>
      <c r="N179" s="9">
        <v>465</v>
      </c>
      <c r="O179" s="9">
        <v>78</v>
      </c>
      <c r="P179" s="9">
        <v>305</v>
      </c>
      <c r="Q179" s="9">
        <v>60</v>
      </c>
      <c r="R179" s="9">
        <v>430</v>
      </c>
      <c r="S179" s="9">
        <v>48</v>
      </c>
      <c r="T179" s="9">
        <v>0</v>
      </c>
      <c r="U179" s="13">
        <f>H179+P179+I179+J179+K179+L179+M179+N179+O179+Q179+R179+S179+T179</f>
        <v>3476</v>
      </c>
      <c r="V179" s="13">
        <f>W179/(F179+G179)</f>
        <v>3658.55</v>
      </c>
      <c r="W179" s="36">
        <f>(U179+T179)*E179</f>
        <v>1525616.4</v>
      </c>
      <c r="X179" s="15" t="s">
        <v>41</v>
      </c>
      <c r="Y179" s="9" t="s">
        <v>32</v>
      </c>
      <c r="Z179" s="34">
        <v>0</v>
      </c>
      <c r="AA179" s="34">
        <v>0</v>
      </c>
      <c r="AB179" s="34">
        <v>0</v>
      </c>
      <c r="AC179" s="13">
        <f>SUM(W179)-(Z179+AA179+AB179)</f>
        <v>1525616.4</v>
      </c>
    </row>
    <row r="180" spans="1:30" ht="20.25" customHeight="1" x14ac:dyDescent="0.3">
      <c r="A180" s="8">
        <v>2015</v>
      </c>
      <c r="B180" s="16">
        <f>IF(OR(D180=0,D180=""),"",COUNTA($D$168:D180))</f>
        <v>7</v>
      </c>
      <c r="C180" s="17" t="s">
        <v>71</v>
      </c>
      <c r="D180" s="9">
        <v>1972</v>
      </c>
      <c r="E180" s="31">
        <v>1081.7</v>
      </c>
      <c r="F180" s="31">
        <v>655.29999999999995</v>
      </c>
      <c r="G180" s="31">
        <v>0</v>
      </c>
      <c r="H180" s="9">
        <v>620</v>
      </c>
      <c r="I180" s="9">
        <v>0</v>
      </c>
      <c r="J180" s="9">
        <v>0</v>
      </c>
      <c r="K180" s="9">
        <v>375</v>
      </c>
      <c r="L180" s="9">
        <v>0</v>
      </c>
      <c r="M180" s="9">
        <v>0</v>
      </c>
      <c r="N180" s="9">
        <v>465</v>
      </c>
      <c r="O180" s="9">
        <v>78</v>
      </c>
      <c r="P180" s="9">
        <v>305</v>
      </c>
      <c r="Q180" s="9">
        <v>60</v>
      </c>
      <c r="R180" s="9">
        <v>430</v>
      </c>
      <c r="S180" s="9">
        <v>48</v>
      </c>
      <c r="T180" s="9">
        <v>0</v>
      </c>
      <c r="U180" s="13">
        <f>H180+P180+I180+J180+K180+L180+M180+N180+O180+Q180+R180+S180+T180</f>
        <v>2381</v>
      </c>
      <c r="V180" s="13">
        <f>W180/(F180+G180)</f>
        <v>3930.3</v>
      </c>
      <c r="W180" s="36">
        <f>(U180+T180)*E180</f>
        <v>2575527.7000000002</v>
      </c>
      <c r="X180" s="15" t="s">
        <v>41</v>
      </c>
      <c r="Y180" s="9" t="s">
        <v>32</v>
      </c>
      <c r="Z180" s="34">
        <v>0</v>
      </c>
      <c r="AA180" s="34">
        <v>0</v>
      </c>
      <c r="AB180" s="34">
        <v>0</v>
      </c>
      <c r="AC180" s="13">
        <f>SUM(W180)-(Z180+AA180+AB180)</f>
        <v>2575527.7000000002</v>
      </c>
    </row>
    <row r="181" spans="1:30" s="4" customFormat="1" ht="20.25" customHeight="1" x14ac:dyDescent="0.3">
      <c r="A181" s="8">
        <v>2015</v>
      </c>
      <c r="B181" s="16" t="str">
        <f>IF(OR(D181=0,D181=""),"",COUNTA($D$168:D181))</f>
        <v/>
      </c>
      <c r="C181" s="10"/>
      <c r="D181" s="11"/>
      <c r="E181" s="32">
        <f>SUM(E179:E180)</f>
        <v>1520.6</v>
      </c>
      <c r="F181" s="32">
        <f>SUM(F179:F180)</f>
        <v>1072.3</v>
      </c>
      <c r="G181" s="32">
        <f>SUM(G179:G180)</f>
        <v>0</v>
      </c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2"/>
      <c r="V181" s="13"/>
      <c r="W181" s="37">
        <f>SUM(W179:W180)</f>
        <v>4101144.1</v>
      </c>
      <c r="X181" s="14"/>
      <c r="Y181" s="9"/>
      <c r="Z181" s="35"/>
      <c r="AA181" s="35"/>
      <c r="AB181" s="35"/>
      <c r="AC181" s="12">
        <f>SUM(AC179:AC180)</f>
        <v>4101144.1</v>
      </c>
      <c r="AD181" s="2"/>
    </row>
    <row r="182" spans="1:30" ht="20.25" customHeight="1" x14ac:dyDescent="0.3">
      <c r="A182" s="8">
        <v>2015</v>
      </c>
      <c r="B182" s="16" t="str">
        <f>IF(OR(D182=0,D182=""),"",COUNTA($D$168:D182))</f>
        <v/>
      </c>
      <c r="C182" s="10" t="s">
        <v>350</v>
      </c>
      <c r="D182" s="11"/>
      <c r="E182" s="32"/>
      <c r="F182" s="32"/>
      <c r="G182" s="32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2"/>
      <c r="V182" s="13"/>
      <c r="W182" s="37"/>
      <c r="X182" s="14"/>
      <c r="Y182" s="9"/>
      <c r="Z182" s="35"/>
      <c r="AA182" s="35"/>
      <c r="AB182" s="35"/>
      <c r="AC182" s="12"/>
    </row>
    <row r="183" spans="1:30" ht="20.25" customHeight="1" x14ac:dyDescent="0.3">
      <c r="A183" s="8">
        <v>2015</v>
      </c>
      <c r="B183" s="16">
        <f>IF(OR(D183=0,D183=""),"",COUNTA($D$168:D183))</f>
        <v>8</v>
      </c>
      <c r="C183" s="17" t="s">
        <v>540</v>
      </c>
      <c r="D183" s="9">
        <v>1936</v>
      </c>
      <c r="E183" s="31">
        <v>400.9</v>
      </c>
      <c r="F183" s="31">
        <v>372.1</v>
      </c>
      <c r="G183" s="31">
        <v>0</v>
      </c>
      <c r="H183" s="9">
        <v>620</v>
      </c>
      <c r="I183" s="9">
        <v>0</v>
      </c>
      <c r="J183" s="9">
        <v>0</v>
      </c>
      <c r="K183" s="9">
        <v>375</v>
      </c>
      <c r="L183" s="9">
        <v>0</v>
      </c>
      <c r="M183" s="9">
        <v>0</v>
      </c>
      <c r="N183" s="9">
        <v>465</v>
      </c>
      <c r="O183" s="9">
        <v>78</v>
      </c>
      <c r="P183" s="9">
        <v>305</v>
      </c>
      <c r="Q183" s="9">
        <v>60</v>
      </c>
      <c r="R183" s="9">
        <v>430</v>
      </c>
      <c r="S183" s="9">
        <v>48</v>
      </c>
      <c r="T183" s="9">
        <v>0</v>
      </c>
      <c r="U183" s="13">
        <f>H183+P183+I183+J183+K183+L183+M183+N183+O183+Q183+R183+S183+T183</f>
        <v>2381</v>
      </c>
      <c r="V183" s="13">
        <f>W183/(F183+G183)</f>
        <v>2565.29</v>
      </c>
      <c r="W183" s="36">
        <f>(U183+T183)*E183</f>
        <v>954542.9</v>
      </c>
      <c r="X183" s="15" t="s">
        <v>41</v>
      </c>
      <c r="Y183" s="9" t="s">
        <v>32</v>
      </c>
      <c r="Z183" s="34">
        <v>0</v>
      </c>
      <c r="AA183" s="34">
        <v>0</v>
      </c>
      <c r="AB183" s="34">
        <v>0</v>
      </c>
      <c r="AC183" s="13">
        <f>SUM(W183)-(Z183+AA183+AB183)</f>
        <v>954542.9</v>
      </c>
    </row>
    <row r="184" spans="1:30" ht="20.25" customHeight="1" x14ac:dyDescent="0.3">
      <c r="A184" s="8">
        <v>2015</v>
      </c>
      <c r="B184" s="16">
        <f>IF(OR(D184=0,D184=""),"",COUNTA($D$168:D184))</f>
        <v>9</v>
      </c>
      <c r="C184" s="17" t="s">
        <v>72</v>
      </c>
      <c r="D184" s="9">
        <v>1936</v>
      </c>
      <c r="E184" s="31">
        <v>391.9</v>
      </c>
      <c r="F184" s="31">
        <v>336</v>
      </c>
      <c r="G184" s="31">
        <v>0</v>
      </c>
      <c r="H184" s="9">
        <v>620</v>
      </c>
      <c r="I184" s="9">
        <v>0</v>
      </c>
      <c r="J184" s="9">
        <v>0</v>
      </c>
      <c r="K184" s="9">
        <v>375</v>
      </c>
      <c r="L184" s="9">
        <v>0</v>
      </c>
      <c r="M184" s="9">
        <v>0</v>
      </c>
      <c r="N184" s="9">
        <v>465</v>
      </c>
      <c r="O184" s="9">
        <v>0</v>
      </c>
      <c r="P184" s="9">
        <v>305</v>
      </c>
      <c r="Q184" s="9">
        <v>60</v>
      </c>
      <c r="R184" s="9">
        <v>430</v>
      </c>
      <c r="S184" s="9">
        <v>48</v>
      </c>
      <c r="T184" s="9">
        <v>0</v>
      </c>
      <c r="U184" s="13">
        <f>H184+P184+I184+J184+K184+L184+M184+N184+O184+Q184+R184+S184+T184</f>
        <v>2303</v>
      </c>
      <c r="V184" s="13">
        <f>W184/(F184+G184)</f>
        <v>2686.15</v>
      </c>
      <c r="W184" s="36">
        <f>(U184+T184)*E184</f>
        <v>902545.7</v>
      </c>
      <c r="X184" s="15" t="s">
        <v>41</v>
      </c>
      <c r="Y184" s="9" t="s">
        <v>32</v>
      </c>
      <c r="Z184" s="34">
        <v>0</v>
      </c>
      <c r="AA184" s="34">
        <v>0</v>
      </c>
      <c r="AB184" s="34">
        <v>0</v>
      </c>
      <c r="AC184" s="13">
        <f>SUM(W184)-(Z184+AA184+AB184)</f>
        <v>902545.7</v>
      </c>
    </row>
    <row r="185" spans="1:30" ht="20.25" customHeight="1" x14ac:dyDescent="0.3">
      <c r="A185" s="8">
        <v>2015</v>
      </c>
      <c r="B185" s="16">
        <f>IF(OR(D185=0,D185=""),"",COUNTA($D$168:D185))</f>
        <v>10</v>
      </c>
      <c r="C185" s="17" t="s">
        <v>73</v>
      </c>
      <c r="D185" s="9">
        <v>1945</v>
      </c>
      <c r="E185" s="31">
        <v>150.19999999999999</v>
      </c>
      <c r="F185" s="31">
        <v>133.30000000000001</v>
      </c>
      <c r="G185" s="31">
        <v>0</v>
      </c>
      <c r="H185" s="9">
        <v>620</v>
      </c>
      <c r="I185" s="9">
        <v>0</v>
      </c>
      <c r="J185" s="9">
        <v>0</v>
      </c>
      <c r="K185" s="9">
        <v>375</v>
      </c>
      <c r="L185" s="9">
        <v>0</v>
      </c>
      <c r="M185" s="9">
        <v>0</v>
      </c>
      <c r="N185" s="9">
        <v>465</v>
      </c>
      <c r="O185" s="9">
        <v>0</v>
      </c>
      <c r="P185" s="9">
        <v>305</v>
      </c>
      <c r="Q185" s="9">
        <v>60</v>
      </c>
      <c r="R185" s="9">
        <v>430</v>
      </c>
      <c r="S185" s="9">
        <v>48</v>
      </c>
      <c r="T185" s="9">
        <v>0</v>
      </c>
      <c r="U185" s="13">
        <f>H185+P185+I185+J185+K185+L185+M185+N185+O185+Q185+R185+S185+T185</f>
        <v>2303</v>
      </c>
      <c r="V185" s="13">
        <f>W185/(F185+G185)</f>
        <v>2594.98</v>
      </c>
      <c r="W185" s="36">
        <f>(U185+T185)*E185</f>
        <v>345910.6</v>
      </c>
      <c r="X185" s="15" t="s">
        <v>41</v>
      </c>
      <c r="Y185" s="9" t="s">
        <v>32</v>
      </c>
      <c r="Z185" s="34">
        <v>0</v>
      </c>
      <c r="AA185" s="34">
        <v>0</v>
      </c>
      <c r="AB185" s="34">
        <v>0</v>
      </c>
      <c r="AC185" s="13">
        <f>SUM(W185)-(Z185+AA185+AB185)</f>
        <v>345910.6</v>
      </c>
    </row>
    <row r="186" spans="1:30" ht="20.25" customHeight="1" x14ac:dyDescent="0.3">
      <c r="A186" s="8">
        <v>2015</v>
      </c>
      <c r="B186" s="16">
        <f>IF(OR(D186=0,D186=""),"",COUNTA($D$168:D186))</f>
        <v>11</v>
      </c>
      <c r="C186" s="17" t="s">
        <v>74</v>
      </c>
      <c r="D186" s="9">
        <v>1956</v>
      </c>
      <c r="E186" s="31">
        <v>359.4</v>
      </c>
      <c r="F186" s="31">
        <v>333.1</v>
      </c>
      <c r="G186" s="31">
        <v>0</v>
      </c>
      <c r="H186" s="9">
        <v>620</v>
      </c>
      <c r="I186" s="9">
        <v>0</v>
      </c>
      <c r="J186" s="9">
        <v>0</v>
      </c>
      <c r="K186" s="9">
        <v>375</v>
      </c>
      <c r="L186" s="9">
        <v>0</v>
      </c>
      <c r="M186" s="9">
        <v>0</v>
      </c>
      <c r="N186" s="9">
        <v>465</v>
      </c>
      <c r="O186" s="9">
        <v>0</v>
      </c>
      <c r="P186" s="9">
        <v>305</v>
      </c>
      <c r="Q186" s="9">
        <v>60</v>
      </c>
      <c r="R186" s="9">
        <v>430</v>
      </c>
      <c r="S186" s="9">
        <v>48</v>
      </c>
      <c r="T186" s="9">
        <v>0</v>
      </c>
      <c r="U186" s="13">
        <f>H186+P186+I186+J186+K186+L186+M186+N186+O186+Q186+R186+S186+T186</f>
        <v>2303</v>
      </c>
      <c r="V186" s="13">
        <f>W186/(F186+G186)</f>
        <v>2484.83</v>
      </c>
      <c r="W186" s="36">
        <f>(U186+T186)*E186</f>
        <v>827698.2</v>
      </c>
      <c r="X186" s="15" t="s">
        <v>41</v>
      </c>
      <c r="Y186" s="9" t="s">
        <v>32</v>
      </c>
      <c r="Z186" s="34">
        <v>0</v>
      </c>
      <c r="AA186" s="34">
        <v>0</v>
      </c>
      <c r="AB186" s="34">
        <v>0</v>
      </c>
      <c r="AC186" s="13">
        <f>SUM(W186)-(Z186+AA186+AB186)</f>
        <v>827698.2</v>
      </c>
    </row>
    <row r="187" spans="1:30" s="4" customFormat="1" ht="20.25" customHeight="1" x14ac:dyDescent="0.3">
      <c r="A187" s="8">
        <v>2015</v>
      </c>
      <c r="B187" s="16" t="str">
        <f>IF(OR(D187=0,D187=""),"",COUNTA($D$168:D187))</f>
        <v/>
      </c>
      <c r="C187" s="10"/>
      <c r="D187" s="11"/>
      <c r="E187" s="32">
        <f>SUM(E183:E186)</f>
        <v>1302.4000000000001</v>
      </c>
      <c r="F187" s="32">
        <f>SUM(F183:F186)</f>
        <v>1174.5</v>
      </c>
      <c r="G187" s="32">
        <f>SUM(G183:G186)</f>
        <v>0</v>
      </c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2"/>
      <c r="V187" s="13"/>
      <c r="W187" s="37">
        <f>SUM(W183:W186)</f>
        <v>3030697.4</v>
      </c>
      <c r="X187" s="14"/>
      <c r="Y187" s="9"/>
      <c r="Z187" s="35"/>
      <c r="AA187" s="35"/>
      <c r="AB187" s="35"/>
      <c r="AC187" s="12">
        <f>SUM(W187)-(Z187+AA187+AB187)</f>
        <v>3030697.4</v>
      </c>
      <c r="AD187" s="2"/>
    </row>
    <row r="188" spans="1:30" ht="20.25" customHeight="1" x14ac:dyDescent="0.3">
      <c r="A188" s="8">
        <v>2015</v>
      </c>
      <c r="B188" s="16" t="str">
        <f>IF(OR(D188=0,D188=""),"",COUNTA($D$168:D188))</f>
        <v/>
      </c>
      <c r="C188" s="10" t="s">
        <v>17</v>
      </c>
      <c r="D188" s="11"/>
      <c r="E188" s="32"/>
      <c r="F188" s="32"/>
      <c r="G188" s="32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2"/>
      <c r="V188" s="13"/>
      <c r="W188" s="37"/>
      <c r="X188" s="14"/>
      <c r="Y188" s="9"/>
      <c r="Z188" s="35"/>
      <c r="AA188" s="35"/>
      <c r="AB188" s="35"/>
      <c r="AC188" s="12"/>
    </row>
    <row r="189" spans="1:30" ht="20.25" customHeight="1" x14ac:dyDescent="0.3">
      <c r="A189" s="8">
        <v>2015</v>
      </c>
      <c r="B189" s="16">
        <f>IF(OR(D189=0,D189=""),"",COUNTA($D$168:D189))</f>
        <v>12</v>
      </c>
      <c r="C189" s="17" t="s">
        <v>75</v>
      </c>
      <c r="D189" s="9">
        <v>1956</v>
      </c>
      <c r="E189" s="31">
        <v>427.7</v>
      </c>
      <c r="F189" s="31">
        <v>390.6</v>
      </c>
      <c r="G189" s="31">
        <v>0</v>
      </c>
      <c r="H189" s="9">
        <v>620</v>
      </c>
      <c r="I189" s="9">
        <v>0</v>
      </c>
      <c r="J189" s="9">
        <v>0</v>
      </c>
      <c r="K189" s="9">
        <v>375</v>
      </c>
      <c r="L189" s="9">
        <v>0</v>
      </c>
      <c r="M189" s="9">
        <v>0</v>
      </c>
      <c r="N189" s="9">
        <v>465</v>
      </c>
      <c r="O189" s="9">
        <v>0</v>
      </c>
      <c r="P189" s="9">
        <v>305</v>
      </c>
      <c r="Q189" s="9">
        <v>60</v>
      </c>
      <c r="R189" s="9">
        <v>430</v>
      </c>
      <c r="S189" s="9">
        <v>48</v>
      </c>
      <c r="T189" s="9">
        <v>0</v>
      </c>
      <c r="U189" s="13">
        <f>H189+P189+I189+J189+K189+L189+M189+N189+O189+Q189+R189+S189+T189</f>
        <v>2303</v>
      </c>
      <c r="V189" s="13">
        <f>W189/(F189+G189)</f>
        <v>2521.7399999999998</v>
      </c>
      <c r="W189" s="36">
        <f>(U189+T189)*E189</f>
        <v>984993.1</v>
      </c>
      <c r="X189" s="15" t="s">
        <v>41</v>
      </c>
      <c r="Y189" s="9" t="s">
        <v>32</v>
      </c>
      <c r="Z189" s="34">
        <v>0</v>
      </c>
      <c r="AA189" s="34">
        <v>0</v>
      </c>
      <c r="AB189" s="34">
        <v>0</v>
      </c>
      <c r="AC189" s="13">
        <f>SUM(W189)-(Z189+AA189+AB189)</f>
        <v>984993.1</v>
      </c>
    </row>
    <row r="190" spans="1:30" s="4" customFormat="1" ht="20.25" customHeight="1" x14ac:dyDescent="0.3">
      <c r="A190" s="8">
        <v>2015</v>
      </c>
      <c r="B190" s="16" t="str">
        <f>IF(OR(D190=0,D190=""),"",COUNTA($D$168:D190))</f>
        <v/>
      </c>
      <c r="C190" s="10"/>
      <c r="D190" s="11"/>
      <c r="E190" s="32">
        <f>E189</f>
        <v>427.7</v>
      </c>
      <c r="F190" s="32">
        <f>F189</f>
        <v>390.6</v>
      </c>
      <c r="G190" s="32">
        <v>0</v>
      </c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2"/>
      <c r="V190" s="13"/>
      <c r="W190" s="37">
        <f>SUM(W189)</f>
        <v>984993.1</v>
      </c>
      <c r="X190" s="14"/>
      <c r="Y190" s="9"/>
      <c r="Z190" s="35">
        <v>0</v>
      </c>
      <c r="AA190" s="35">
        <v>0</v>
      </c>
      <c r="AB190" s="35">
        <v>0</v>
      </c>
      <c r="AC190" s="12">
        <f>SUM(W190)-(Z190+AA190+AB190)</f>
        <v>984993.1</v>
      </c>
      <c r="AD190" s="2"/>
    </row>
    <row r="191" spans="1:30" ht="20.25" customHeight="1" x14ac:dyDescent="0.3">
      <c r="A191" s="8">
        <v>2015</v>
      </c>
      <c r="B191" s="16" t="str">
        <f>IF(OR(D191=0,D191=""),"",COUNTA($D$168:D191))</f>
        <v/>
      </c>
      <c r="C191" s="10" t="s">
        <v>18</v>
      </c>
      <c r="D191" s="11"/>
      <c r="E191" s="32"/>
      <c r="F191" s="32"/>
      <c r="G191" s="32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2"/>
      <c r="V191" s="13"/>
      <c r="W191" s="37"/>
      <c r="X191" s="14"/>
      <c r="Y191" s="9"/>
      <c r="Z191" s="35"/>
      <c r="AA191" s="35"/>
      <c r="AB191" s="35"/>
      <c r="AC191" s="12"/>
    </row>
    <row r="192" spans="1:30" ht="20.25" customHeight="1" x14ac:dyDescent="0.3">
      <c r="A192" s="8">
        <v>2015</v>
      </c>
      <c r="B192" s="16">
        <f>IF(OR(D192=0,D192=""),"",COUNTA($D$168:D192))</f>
        <v>13</v>
      </c>
      <c r="C192" s="17" t="s">
        <v>76</v>
      </c>
      <c r="D192" s="9">
        <v>1958</v>
      </c>
      <c r="E192" s="31">
        <v>863.2</v>
      </c>
      <c r="F192" s="31">
        <v>568.6</v>
      </c>
      <c r="G192" s="31">
        <v>0</v>
      </c>
      <c r="H192" s="9">
        <v>620</v>
      </c>
      <c r="I192" s="9">
        <v>0</v>
      </c>
      <c r="J192" s="9">
        <v>0</v>
      </c>
      <c r="K192" s="9">
        <v>375</v>
      </c>
      <c r="L192" s="9">
        <v>0</v>
      </c>
      <c r="M192" s="9">
        <v>0</v>
      </c>
      <c r="N192" s="9">
        <v>465</v>
      </c>
      <c r="O192" s="9">
        <v>78</v>
      </c>
      <c r="P192" s="9">
        <v>305</v>
      </c>
      <c r="Q192" s="9">
        <v>60</v>
      </c>
      <c r="R192" s="9">
        <v>430</v>
      </c>
      <c r="S192" s="9">
        <v>48</v>
      </c>
      <c r="T192" s="9">
        <v>0</v>
      </c>
      <c r="U192" s="13">
        <f>H192+P192+I192+J192+K192+L192+M192+N192+O192+Q192+R192+S192+T192</f>
        <v>2381</v>
      </c>
      <c r="V192" s="13">
        <f>W192/(F192+G192)</f>
        <v>3614.63</v>
      </c>
      <c r="W192" s="36">
        <f>(U192+T192)*E192</f>
        <v>2055279.2</v>
      </c>
      <c r="X192" s="15" t="s">
        <v>41</v>
      </c>
      <c r="Y192" s="9" t="s">
        <v>32</v>
      </c>
      <c r="Z192" s="34">
        <v>0</v>
      </c>
      <c r="AA192" s="34">
        <v>0</v>
      </c>
      <c r="AB192" s="34">
        <v>0</v>
      </c>
      <c r="AC192" s="13">
        <f>SUM(W192)-(Z192+AA192+AB192)</f>
        <v>2055279.2</v>
      </c>
    </row>
    <row r="193" spans="1:30" ht="20.25" customHeight="1" x14ac:dyDescent="0.3">
      <c r="A193" s="8">
        <v>2015</v>
      </c>
      <c r="B193" s="16">
        <f>IF(OR(D193=0,D193=""),"",COUNTA($D$168:D193))</f>
        <v>14</v>
      </c>
      <c r="C193" s="17" t="s">
        <v>77</v>
      </c>
      <c r="D193" s="9">
        <v>1936</v>
      </c>
      <c r="E193" s="31">
        <v>427.3</v>
      </c>
      <c r="F193" s="31">
        <v>381.7</v>
      </c>
      <c r="G193" s="31">
        <v>0</v>
      </c>
      <c r="H193" s="9">
        <v>620</v>
      </c>
      <c r="I193" s="9">
        <v>0</v>
      </c>
      <c r="J193" s="9">
        <v>0</v>
      </c>
      <c r="K193" s="9">
        <v>375</v>
      </c>
      <c r="L193" s="9">
        <v>0</v>
      </c>
      <c r="M193" s="9">
        <v>0</v>
      </c>
      <c r="N193" s="9">
        <v>465</v>
      </c>
      <c r="O193" s="9">
        <v>78</v>
      </c>
      <c r="P193" s="9">
        <v>305</v>
      </c>
      <c r="Q193" s="9">
        <v>60</v>
      </c>
      <c r="R193" s="9">
        <v>430</v>
      </c>
      <c r="S193" s="9">
        <v>48</v>
      </c>
      <c r="T193" s="9">
        <v>0</v>
      </c>
      <c r="U193" s="13">
        <f>H193+P193+I193+J193+K193+L193+M193+N193+O193+Q193+R193+S193+T193</f>
        <v>2381</v>
      </c>
      <c r="V193" s="13">
        <f>W193/(F193+G193)</f>
        <v>2665.45</v>
      </c>
      <c r="W193" s="36">
        <f>(U193+T193)*E193</f>
        <v>1017401.3</v>
      </c>
      <c r="X193" s="15" t="s">
        <v>41</v>
      </c>
      <c r="Y193" s="9" t="s">
        <v>32</v>
      </c>
      <c r="Z193" s="34">
        <v>0</v>
      </c>
      <c r="AA193" s="34">
        <v>0</v>
      </c>
      <c r="AB193" s="34">
        <v>0</v>
      </c>
      <c r="AC193" s="13">
        <f>SUM(W193)-(Z193+AA193+AB193)</f>
        <v>1017401.3</v>
      </c>
    </row>
    <row r="194" spans="1:30" s="4" customFormat="1" ht="20.25" customHeight="1" x14ac:dyDescent="0.3">
      <c r="A194" s="8">
        <v>2015</v>
      </c>
      <c r="B194" s="16" t="str">
        <f>IF(OR(D194=0,D194=""),"",COUNTA($D$168:D194))</f>
        <v/>
      </c>
      <c r="C194" s="10"/>
      <c r="D194" s="11"/>
      <c r="E194" s="32">
        <f>SUM(E192:E193)</f>
        <v>1290.5</v>
      </c>
      <c r="F194" s="32">
        <f>SUM(F192:F193)</f>
        <v>950.3</v>
      </c>
      <c r="G194" s="32">
        <v>0</v>
      </c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2"/>
      <c r="V194" s="13"/>
      <c r="W194" s="37">
        <f>SUM(W192:W193)</f>
        <v>3072680.5</v>
      </c>
      <c r="X194" s="14"/>
      <c r="Y194" s="9"/>
      <c r="Z194" s="35">
        <v>0</v>
      </c>
      <c r="AA194" s="35">
        <v>0</v>
      </c>
      <c r="AB194" s="35">
        <v>0</v>
      </c>
      <c r="AC194" s="12">
        <f>SUM(W194)-(Z194+AA194+AB194)</f>
        <v>3072680.5</v>
      </c>
      <c r="AD194" s="2"/>
    </row>
    <row r="195" spans="1:30" ht="20.25" customHeight="1" x14ac:dyDescent="0.3">
      <c r="A195" s="8">
        <v>2015</v>
      </c>
      <c r="B195" s="16" t="str">
        <f>IF(OR(D195=0,D195=""),"",COUNTA($D$168:D195))</f>
        <v/>
      </c>
      <c r="C195" s="10" t="s">
        <v>11</v>
      </c>
      <c r="D195" s="11"/>
      <c r="E195" s="32"/>
      <c r="F195" s="32"/>
      <c r="G195" s="32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2"/>
      <c r="V195" s="13"/>
      <c r="W195" s="37"/>
      <c r="X195" s="14"/>
      <c r="Y195" s="9"/>
      <c r="Z195" s="35"/>
      <c r="AA195" s="35"/>
      <c r="AB195" s="35"/>
      <c r="AC195" s="12"/>
    </row>
    <row r="196" spans="1:30" ht="20.25" customHeight="1" x14ac:dyDescent="0.3">
      <c r="A196" s="8">
        <v>2015</v>
      </c>
      <c r="B196" s="16">
        <f>IF(OR(D196=0,D196=""),"",COUNTA($D$168:D196))</f>
        <v>15</v>
      </c>
      <c r="C196" s="17" t="s">
        <v>339</v>
      </c>
      <c r="D196" s="9">
        <v>1956</v>
      </c>
      <c r="E196" s="31">
        <v>380</v>
      </c>
      <c r="F196" s="31">
        <v>300</v>
      </c>
      <c r="G196" s="31">
        <v>0</v>
      </c>
      <c r="H196" s="9">
        <v>620</v>
      </c>
      <c r="I196" s="9">
        <v>0</v>
      </c>
      <c r="J196" s="9">
        <v>0</v>
      </c>
      <c r="K196" s="9">
        <v>375</v>
      </c>
      <c r="L196" s="9">
        <v>0</v>
      </c>
      <c r="M196" s="9">
        <v>0</v>
      </c>
      <c r="N196" s="9">
        <v>465</v>
      </c>
      <c r="O196" s="9">
        <v>78</v>
      </c>
      <c r="P196" s="9">
        <v>305</v>
      </c>
      <c r="Q196" s="9">
        <v>60</v>
      </c>
      <c r="R196" s="9">
        <v>430</v>
      </c>
      <c r="S196" s="9">
        <v>48</v>
      </c>
      <c r="T196" s="9">
        <v>0</v>
      </c>
      <c r="U196" s="13">
        <f>H196+P196+I196+J196+K196+L196+M196+N196+O196+Q196+R196+S196+T196</f>
        <v>2381</v>
      </c>
      <c r="V196" s="13">
        <f>W196/(F196+G196)</f>
        <v>3015.93</v>
      </c>
      <c r="W196" s="36">
        <f>(U196+T196)*E196</f>
        <v>904780</v>
      </c>
      <c r="X196" s="15" t="s">
        <v>41</v>
      </c>
      <c r="Y196" s="9" t="s">
        <v>32</v>
      </c>
      <c r="Z196" s="34">
        <v>0</v>
      </c>
      <c r="AA196" s="34">
        <v>0</v>
      </c>
      <c r="AB196" s="34">
        <v>0</v>
      </c>
      <c r="AC196" s="13">
        <f t="shared" ref="AC196:AC201" si="12">SUM(W196)-(Z196+AA196+AB196)</f>
        <v>904780</v>
      </c>
    </row>
    <row r="197" spans="1:30" ht="20.25" customHeight="1" x14ac:dyDescent="0.3">
      <c r="A197" s="8">
        <v>2015</v>
      </c>
      <c r="B197" s="16">
        <f>IF(OR(D197=0,D197=""),"",COUNTA($D$168:D197))</f>
        <v>16</v>
      </c>
      <c r="C197" s="17" t="s">
        <v>78</v>
      </c>
      <c r="D197" s="9">
        <v>1929</v>
      </c>
      <c r="E197" s="31">
        <v>465.2</v>
      </c>
      <c r="F197" s="31">
        <v>410.5</v>
      </c>
      <c r="G197" s="31">
        <v>0</v>
      </c>
      <c r="H197" s="9">
        <v>620</v>
      </c>
      <c r="I197" s="9">
        <v>0</v>
      </c>
      <c r="J197" s="9">
        <v>0</v>
      </c>
      <c r="K197" s="9">
        <v>375</v>
      </c>
      <c r="L197" s="9">
        <v>480</v>
      </c>
      <c r="M197" s="9">
        <v>0</v>
      </c>
      <c r="N197" s="9">
        <v>465</v>
      </c>
      <c r="O197" s="9">
        <v>0</v>
      </c>
      <c r="P197" s="9">
        <v>305</v>
      </c>
      <c r="Q197" s="9">
        <v>60</v>
      </c>
      <c r="R197" s="9">
        <v>430</v>
      </c>
      <c r="S197" s="9">
        <v>48</v>
      </c>
      <c r="T197" s="9">
        <v>0</v>
      </c>
      <c r="U197" s="13">
        <f>H197+P197+I197+J197+K197+L197+M197+N197+O197+Q197+R197+S197+T197</f>
        <v>2783</v>
      </c>
      <c r="V197" s="13">
        <f>W197/(F197+G197)</f>
        <v>3153.84</v>
      </c>
      <c r="W197" s="36">
        <f>(U197+T197)*E197</f>
        <v>1294651.6000000001</v>
      </c>
      <c r="X197" s="15" t="s">
        <v>41</v>
      </c>
      <c r="Y197" s="9" t="s">
        <v>32</v>
      </c>
      <c r="Z197" s="34">
        <v>0</v>
      </c>
      <c r="AA197" s="34">
        <v>0</v>
      </c>
      <c r="AB197" s="34">
        <v>0</v>
      </c>
      <c r="AC197" s="13">
        <f t="shared" si="12"/>
        <v>1294651.6000000001</v>
      </c>
    </row>
    <row r="198" spans="1:30" ht="20.25" customHeight="1" x14ac:dyDescent="0.3">
      <c r="A198" s="8">
        <v>2015</v>
      </c>
      <c r="B198" s="16">
        <f>IF(OR(D198=0,D198=""),"",COUNTA($D$168:D198))</f>
        <v>17</v>
      </c>
      <c r="C198" s="17" t="s">
        <v>79</v>
      </c>
      <c r="D198" s="9">
        <v>1956</v>
      </c>
      <c r="E198" s="31">
        <v>1446.7</v>
      </c>
      <c r="F198" s="31">
        <v>1031.0999999999999</v>
      </c>
      <c r="G198" s="31">
        <v>0</v>
      </c>
      <c r="H198" s="9">
        <v>620</v>
      </c>
      <c r="I198" s="9">
        <v>0</v>
      </c>
      <c r="J198" s="9">
        <v>0</v>
      </c>
      <c r="K198" s="9">
        <v>375</v>
      </c>
      <c r="L198" s="9">
        <v>480</v>
      </c>
      <c r="M198" s="9">
        <v>0</v>
      </c>
      <c r="N198" s="9">
        <v>465</v>
      </c>
      <c r="O198" s="9">
        <v>0</v>
      </c>
      <c r="P198" s="9">
        <v>305</v>
      </c>
      <c r="Q198" s="9">
        <v>60</v>
      </c>
      <c r="R198" s="9">
        <v>430</v>
      </c>
      <c r="S198" s="9">
        <v>48</v>
      </c>
      <c r="T198" s="9">
        <v>0</v>
      </c>
      <c r="U198" s="13">
        <f>H198+P198+I198+J198+K198+L198+M198+N198+O198+Q198+R198+S198+T198</f>
        <v>2783</v>
      </c>
      <c r="V198" s="13">
        <f>W198/(F198+G198)</f>
        <v>3904.73</v>
      </c>
      <c r="W198" s="36">
        <f>(U198+T198)*E198</f>
        <v>4026166.1</v>
      </c>
      <c r="X198" s="15" t="s">
        <v>41</v>
      </c>
      <c r="Y198" s="9" t="s">
        <v>32</v>
      </c>
      <c r="Z198" s="34">
        <v>0</v>
      </c>
      <c r="AA198" s="34">
        <v>0</v>
      </c>
      <c r="AB198" s="34">
        <v>0</v>
      </c>
      <c r="AC198" s="13">
        <f t="shared" si="12"/>
        <v>4026166.1</v>
      </c>
    </row>
    <row r="199" spans="1:30" ht="20.25" customHeight="1" x14ac:dyDescent="0.3">
      <c r="A199" s="8">
        <v>2015</v>
      </c>
      <c r="B199" s="16">
        <f>IF(OR(D199=0,D199=""),"",COUNTA($D$168:D199))</f>
        <v>18</v>
      </c>
      <c r="C199" s="17" t="s">
        <v>80</v>
      </c>
      <c r="D199" s="9">
        <v>1963</v>
      </c>
      <c r="E199" s="31">
        <v>683.8</v>
      </c>
      <c r="F199" s="31">
        <v>629.70000000000005</v>
      </c>
      <c r="G199" s="31">
        <v>0</v>
      </c>
      <c r="H199" s="9">
        <v>620</v>
      </c>
      <c r="I199" s="9">
        <v>1095</v>
      </c>
      <c r="J199" s="9">
        <v>0</v>
      </c>
      <c r="K199" s="9">
        <v>375</v>
      </c>
      <c r="L199" s="9">
        <v>480</v>
      </c>
      <c r="M199" s="9">
        <v>0</v>
      </c>
      <c r="N199" s="9">
        <v>465</v>
      </c>
      <c r="O199" s="9">
        <v>78</v>
      </c>
      <c r="P199" s="9">
        <v>305</v>
      </c>
      <c r="Q199" s="9">
        <v>60</v>
      </c>
      <c r="R199" s="9">
        <v>430</v>
      </c>
      <c r="S199" s="9">
        <v>48</v>
      </c>
      <c r="T199" s="9">
        <v>0</v>
      </c>
      <c r="U199" s="13">
        <f>H199+P199+I199+J199+K199+L199+M199+N199+O199+Q199+R199+S199+T199</f>
        <v>3956</v>
      </c>
      <c r="V199" s="13">
        <f>W199/(F199+G199)</f>
        <v>4295.88</v>
      </c>
      <c r="W199" s="36">
        <f>(U199+T199)*E199</f>
        <v>2705112.8</v>
      </c>
      <c r="X199" s="15" t="s">
        <v>41</v>
      </c>
      <c r="Y199" s="9" t="s">
        <v>32</v>
      </c>
      <c r="Z199" s="34">
        <v>0</v>
      </c>
      <c r="AA199" s="34">
        <v>0</v>
      </c>
      <c r="AB199" s="34">
        <v>0</v>
      </c>
      <c r="AC199" s="13">
        <f t="shared" si="12"/>
        <v>2705112.8</v>
      </c>
    </row>
    <row r="200" spans="1:30" ht="20.25" customHeight="1" x14ac:dyDescent="0.3">
      <c r="A200" s="8">
        <v>2015</v>
      </c>
      <c r="B200" s="16">
        <f>IF(OR(D200=0,D200=""),"",COUNTA($D$168:D200))</f>
        <v>19</v>
      </c>
      <c r="C200" s="17" t="s">
        <v>81</v>
      </c>
      <c r="D200" s="9">
        <v>1952</v>
      </c>
      <c r="E200" s="31">
        <v>523.6</v>
      </c>
      <c r="F200" s="31">
        <v>468.8</v>
      </c>
      <c r="G200" s="31">
        <v>0</v>
      </c>
      <c r="H200" s="9">
        <v>620</v>
      </c>
      <c r="I200" s="9">
        <v>1095</v>
      </c>
      <c r="J200" s="9">
        <v>0</v>
      </c>
      <c r="K200" s="9">
        <v>375</v>
      </c>
      <c r="L200" s="9">
        <v>0</v>
      </c>
      <c r="M200" s="9">
        <v>0</v>
      </c>
      <c r="N200" s="9">
        <v>465</v>
      </c>
      <c r="O200" s="9">
        <v>78</v>
      </c>
      <c r="P200" s="9">
        <v>305</v>
      </c>
      <c r="Q200" s="9">
        <v>60</v>
      </c>
      <c r="R200" s="9">
        <v>430</v>
      </c>
      <c r="S200" s="9">
        <v>48</v>
      </c>
      <c r="T200" s="9">
        <v>0</v>
      </c>
      <c r="U200" s="13">
        <f>H200+P200+I200+J200+K200+L200+M200+N200+O200+Q200+R200+S200+T200</f>
        <v>3476</v>
      </c>
      <c r="V200" s="13">
        <f>W200/(F200+G200)</f>
        <v>3882.32</v>
      </c>
      <c r="W200" s="36">
        <f>(U200+T200)*E200</f>
        <v>1820033.6</v>
      </c>
      <c r="X200" s="15" t="s">
        <v>41</v>
      </c>
      <c r="Y200" s="9" t="s">
        <v>32</v>
      </c>
      <c r="Z200" s="34">
        <v>0</v>
      </c>
      <c r="AA200" s="34">
        <v>0</v>
      </c>
      <c r="AB200" s="34">
        <v>0</v>
      </c>
      <c r="AC200" s="13">
        <f t="shared" si="12"/>
        <v>1820033.6</v>
      </c>
    </row>
    <row r="201" spans="1:30" s="4" customFormat="1" ht="20.25" customHeight="1" x14ac:dyDescent="0.3">
      <c r="A201" s="8">
        <v>2015</v>
      </c>
      <c r="B201" s="16" t="str">
        <f>IF(OR(D201=0,D201=""),"",COUNTA($D$168:D201))</f>
        <v/>
      </c>
      <c r="C201" s="10"/>
      <c r="D201" s="11"/>
      <c r="E201" s="32">
        <f>SUM(E196:E200)</f>
        <v>3499.3</v>
      </c>
      <c r="F201" s="32">
        <f>SUM(F196:F200)</f>
        <v>2840.1</v>
      </c>
      <c r="G201" s="32">
        <v>0</v>
      </c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2"/>
      <c r="V201" s="13"/>
      <c r="W201" s="37">
        <f>SUM(W196:W200)</f>
        <v>10750744.1</v>
      </c>
      <c r="X201" s="14"/>
      <c r="Y201" s="9"/>
      <c r="Z201" s="35"/>
      <c r="AA201" s="35"/>
      <c r="AB201" s="35"/>
      <c r="AC201" s="12">
        <f t="shared" si="12"/>
        <v>10750744.1</v>
      </c>
      <c r="AD201" s="2"/>
    </row>
    <row r="202" spans="1:30" ht="20.25" customHeight="1" x14ac:dyDescent="0.3">
      <c r="A202" s="8">
        <v>2015</v>
      </c>
      <c r="B202" s="16" t="str">
        <f>IF(OR(D202=0,D202=""),"",COUNTA($D$168:D202))</f>
        <v/>
      </c>
      <c r="C202" s="10" t="s">
        <v>19</v>
      </c>
      <c r="D202" s="11"/>
      <c r="E202" s="32"/>
      <c r="F202" s="32"/>
      <c r="G202" s="32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2"/>
      <c r="V202" s="13"/>
      <c r="W202" s="37"/>
      <c r="X202" s="14"/>
      <c r="Y202" s="9"/>
      <c r="Z202" s="35"/>
      <c r="AA202" s="35"/>
      <c r="AB202" s="35"/>
      <c r="AC202" s="12"/>
    </row>
    <row r="203" spans="1:30" ht="20.25" customHeight="1" x14ac:dyDescent="0.3">
      <c r="A203" s="8">
        <v>2015</v>
      </c>
      <c r="B203" s="16">
        <f>IF(OR(D203=0,D203=""),"",COUNTA($D$168:D203))</f>
        <v>20</v>
      </c>
      <c r="C203" s="17" t="s">
        <v>607</v>
      </c>
      <c r="D203" s="9">
        <v>1929</v>
      </c>
      <c r="E203" s="31">
        <v>506.8</v>
      </c>
      <c r="F203" s="31">
        <v>320.8</v>
      </c>
      <c r="G203" s="31">
        <v>0</v>
      </c>
      <c r="H203" s="9">
        <v>620</v>
      </c>
      <c r="I203" s="9">
        <v>1095</v>
      </c>
      <c r="J203" s="9">
        <v>0</v>
      </c>
      <c r="K203" s="9">
        <v>375</v>
      </c>
      <c r="L203" s="9">
        <v>480</v>
      </c>
      <c r="M203" s="9">
        <v>0</v>
      </c>
      <c r="N203" s="9">
        <v>465</v>
      </c>
      <c r="O203" s="9">
        <v>78</v>
      </c>
      <c r="P203" s="9">
        <v>305</v>
      </c>
      <c r="Q203" s="9">
        <v>60</v>
      </c>
      <c r="R203" s="9">
        <v>430</v>
      </c>
      <c r="S203" s="9">
        <v>48</v>
      </c>
      <c r="T203" s="9">
        <v>0</v>
      </c>
      <c r="U203" s="13">
        <f>H203+P203+I203+J203+K203+L203+M203+N203+O203+Q203+R203+S203+T203</f>
        <v>3956</v>
      </c>
      <c r="V203" s="13">
        <f>W203/(F203+G203)</f>
        <v>6249.69</v>
      </c>
      <c r="W203" s="36">
        <f>(U203+T203)*E203</f>
        <v>2004900.8</v>
      </c>
      <c r="X203" s="15" t="s">
        <v>41</v>
      </c>
      <c r="Y203" s="9" t="s">
        <v>32</v>
      </c>
      <c r="Z203" s="34">
        <v>0</v>
      </c>
      <c r="AA203" s="34">
        <v>0</v>
      </c>
      <c r="AB203" s="34">
        <v>0</v>
      </c>
      <c r="AC203" s="13">
        <f>SUM(W203)-(Z203+AA203+AB203)</f>
        <v>2004900.8</v>
      </c>
    </row>
    <row r="204" spans="1:30" ht="20.25" customHeight="1" x14ac:dyDescent="0.3">
      <c r="A204" s="8">
        <v>2015</v>
      </c>
      <c r="B204" s="16">
        <f>IF(OR(D204=0,D204=""),"",COUNTA($D$168:D204))</f>
        <v>21</v>
      </c>
      <c r="C204" s="17" t="s">
        <v>608</v>
      </c>
      <c r="D204" s="9">
        <v>1952</v>
      </c>
      <c r="E204" s="31">
        <v>137.4</v>
      </c>
      <c r="F204" s="31">
        <v>99.6</v>
      </c>
      <c r="G204" s="31">
        <v>0</v>
      </c>
      <c r="H204" s="9">
        <v>620</v>
      </c>
      <c r="I204" s="9">
        <v>1095</v>
      </c>
      <c r="J204" s="9">
        <v>0</v>
      </c>
      <c r="K204" s="9">
        <v>0</v>
      </c>
      <c r="L204" s="9">
        <v>480</v>
      </c>
      <c r="M204" s="9">
        <v>0</v>
      </c>
      <c r="N204" s="9">
        <v>465</v>
      </c>
      <c r="O204" s="9">
        <v>78</v>
      </c>
      <c r="P204" s="9">
        <v>305</v>
      </c>
      <c r="Q204" s="9">
        <v>60</v>
      </c>
      <c r="R204" s="9">
        <v>430</v>
      </c>
      <c r="S204" s="9">
        <v>48</v>
      </c>
      <c r="T204" s="9">
        <v>0</v>
      </c>
      <c r="U204" s="13">
        <f>H204+P204+I204+J204+K204+L204+M204+N204+O204+Q204+R204+S204+T204</f>
        <v>3581</v>
      </c>
      <c r="V204" s="13">
        <f>W204/(F204+G204)</f>
        <v>4940.05</v>
      </c>
      <c r="W204" s="36">
        <f>(U204+T204)*E204</f>
        <v>492029.4</v>
      </c>
      <c r="X204" s="15" t="s">
        <v>41</v>
      </c>
      <c r="Y204" s="9" t="s">
        <v>32</v>
      </c>
      <c r="Z204" s="34">
        <v>0</v>
      </c>
      <c r="AA204" s="34">
        <v>0</v>
      </c>
      <c r="AB204" s="34">
        <v>0</v>
      </c>
      <c r="AC204" s="13">
        <f>SUM(W204)-(Z204+AA204+AB204)</f>
        <v>492029.4</v>
      </c>
    </row>
    <row r="205" spans="1:30" ht="20.25" customHeight="1" x14ac:dyDescent="0.3">
      <c r="A205" s="8">
        <v>2015</v>
      </c>
      <c r="B205" s="16">
        <f>IF(OR(D205=0,D205=""),"",COUNTA($D$168:D205))</f>
        <v>22</v>
      </c>
      <c r="C205" s="17" t="s">
        <v>609</v>
      </c>
      <c r="D205" s="9">
        <v>1958</v>
      </c>
      <c r="E205" s="31">
        <v>412.37</v>
      </c>
      <c r="F205" s="31">
        <v>242.5</v>
      </c>
      <c r="G205" s="31">
        <v>0</v>
      </c>
      <c r="H205" s="9">
        <v>620</v>
      </c>
      <c r="I205" s="9">
        <v>1095</v>
      </c>
      <c r="J205" s="9">
        <v>0</v>
      </c>
      <c r="K205" s="9">
        <v>0</v>
      </c>
      <c r="L205" s="9">
        <v>480</v>
      </c>
      <c r="M205" s="9">
        <v>0</v>
      </c>
      <c r="N205" s="9">
        <v>465</v>
      </c>
      <c r="O205" s="9">
        <v>78</v>
      </c>
      <c r="P205" s="9">
        <v>305</v>
      </c>
      <c r="Q205" s="9">
        <v>60</v>
      </c>
      <c r="R205" s="9">
        <v>430</v>
      </c>
      <c r="S205" s="9">
        <v>48</v>
      </c>
      <c r="T205" s="9">
        <v>0</v>
      </c>
      <c r="U205" s="13">
        <f>H205+P205+I205+J205+K205+L205+M205+N205+O205+Q205+R205+S205+T205</f>
        <v>3581</v>
      </c>
      <c r="V205" s="13">
        <f>W205/(F205+G205)</f>
        <v>6089.47</v>
      </c>
      <c r="W205" s="36">
        <f>(U205+T205)*E205</f>
        <v>1476696.97</v>
      </c>
      <c r="X205" s="15" t="s">
        <v>41</v>
      </c>
      <c r="Y205" s="9" t="s">
        <v>32</v>
      </c>
      <c r="Z205" s="34">
        <v>0</v>
      </c>
      <c r="AA205" s="34">
        <v>0</v>
      </c>
      <c r="AB205" s="34">
        <v>0</v>
      </c>
      <c r="AC205" s="13">
        <f>SUM(W205)-(Z205+AA205+AB205)</f>
        <v>1476696.97</v>
      </c>
    </row>
    <row r="206" spans="1:30" ht="20.25" customHeight="1" x14ac:dyDescent="0.3">
      <c r="A206" s="8">
        <v>2015</v>
      </c>
      <c r="B206" s="16">
        <f>IF(OR(D206=0,D206=""),"",COUNTA($D$168:D206))</f>
        <v>23</v>
      </c>
      <c r="C206" s="17" t="s">
        <v>567</v>
      </c>
      <c r="D206" s="9">
        <v>1955</v>
      </c>
      <c r="E206" s="31">
        <v>923.7</v>
      </c>
      <c r="F206" s="31">
        <v>621.70000000000005</v>
      </c>
      <c r="G206" s="31">
        <v>0</v>
      </c>
      <c r="H206" s="9">
        <v>620</v>
      </c>
      <c r="I206" s="9">
        <v>1095</v>
      </c>
      <c r="J206" s="9">
        <v>0</v>
      </c>
      <c r="K206" s="9">
        <v>0</v>
      </c>
      <c r="L206" s="9">
        <v>480</v>
      </c>
      <c r="M206" s="9">
        <v>0</v>
      </c>
      <c r="N206" s="9">
        <v>465</v>
      </c>
      <c r="O206" s="9">
        <v>78</v>
      </c>
      <c r="P206" s="9">
        <v>305</v>
      </c>
      <c r="Q206" s="9">
        <v>60</v>
      </c>
      <c r="R206" s="9">
        <v>430</v>
      </c>
      <c r="S206" s="9">
        <v>48</v>
      </c>
      <c r="T206" s="9">
        <v>0</v>
      </c>
      <c r="U206" s="13">
        <f>H206+P206+I206+J206+K206+L206+M206+N206+O206+Q206+R206+S206+T206</f>
        <v>3581</v>
      </c>
      <c r="V206" s="13">
        <f>W206/(F206+G206)</f>
        <v>5320.52</v>
      </c>
      <c r="W206" s="36">
        <f>(U206+T206)*E206</f>
        <v>3307769.7</v>
      </c>
      <c r="X206" s="15" t="s">
        <v>41</v>
      </c>
      <c r="Y206" s="9" t="s">
        <v>32</v>
      </c>
      <c r="Z206" s="34">
        <v>0</v>
      </c>
      <c r="AA206" s="34">
        <v>0</v>
      </c>
      <c r="AB206" s="34">
        <v>0</v>
      </c>
      <c r="AC206" s="13">
        <f>SUM(W206)-(Z206+AA206+AB206)</f>
        <v>3307769.7</v>
      </c>
    </row>
    <row r="207" spans="1:30" s="4" customFormat="1" ht="20.25" customHeight="1" x14ac:dyDescent="0.3">
      <c r="A207" s="8">
        <v>2015</v>
      </c>
      <c r="B207" s="16" t="str">
        <f>IF(OR(D207=0,D207=""),"",COUNTA($D$168:D207))</f>
        <v/>
      </c>
      <c r="C207" s="10"/>
      <c r="D207" s="11"/>
      <c r="E207" s="32">
        <f>SUM(E203:E206)</f>
        <v>1980.27</v>
      </c>
      <c r="F207" s="32">
        <f>SUM(F203:F206)</f>
        <v>1284.5999999999999</v>
      </c>
      <c r="G207" s="32">
        <v>0</v>
      </c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2"/>
      <c r="V207" s="13"/>
      <c r="W207" s="37">
        <f>SUM(W203:W206)</f>
        <v>7281396.8700000001</v>
      </c>
      <c r="X207" s="14"/>
      <c r="Y207" s="9"/>
      <c r="Z207" s="35"/>
      <c r="AA207" s="35"/>
      <c r="AB207" s="35"/>
      <c r="AC207" s="12">
        <f>SUM(AC203:AC206)</f>
        <v>7281396.8700000001</v>
      </c>
      <c r="AD207" s="2"/>
    </row>
    <row r="208" spans="1:30" ht="20.25" customHeight="1" x14ac:dyDescent="0.3">
      <c r="A208" s="8">
        <v>2015</v>
      </c>
      <c r="B208" s="16" t="str">
        <f>IF(OR(D208=0,D208=""),"",COUNTA($D$168:D208))</f>
        <v/>
      </c>
      <c r="C208" s="10" t="s">
        <v>27</v>
      </c>
      <c r="D208" s="11"/>
      <c r="E208" s="32"/>
      <c r="F208" s="32"/>
      <c r="G208" s="32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2"/>
      <c r="V208" s="13"/>
      <c r="W208" s="37"/>
      <c r="X208" s="14"/>
      <c r="Y208" s="9"/>
      <c r="Z208" s="35"/>
      <c r="AA208" s="35"/>
      <c r="AB208" s="35"/>
      <c r="AC208" s="12"/>
    </row>
    <row r="209" spans="1:30" ht="20.25" customHeight="1" x14ac:dyDescent="0.3">
      <c r="A209" s="8">
        <v>2015</v>
      </c>
      <c r="B209" s="16">
        <f>IF(OR(D209=0,D209=""),"",COUNTA($D$168:D209))</f>
        <v>24</v>
      </c>
      <c r="C209" s="17" t="s">
        <v>82</v>
      </c>
      <c r="D209" s="9">
        <v>1931</v>
      </c>
      <c r="E209" s="31">
        <v>729.9</v>
      </c>
      <c r="F209" s="31">
        <v>378</v>
      </c>
      <c r="G209" s="31">
        <v>0</v>
      </c>
      <c r="H209" s="9">
        <v>620</v>
      </c>
      <c r="I209" s="9">
        <v>1095</v>
      </c>
      <c r="J209" s="9">
        <v>0</v>
      </c>
      <c r="K209" s="9">
        <v>375</v>
      </c>
      <c r="L209" s="9">
        <v>480</v>
      </c>
      <c r="M209" s="9">
        <v>0</v>
      </c>
      <c r="N209" s="9">
        <v>465</v>
      </c>
      <c r="O209" s="9">
        <v>78</v>
      </c>
      <c r="P209" s="9">
        <v>305</v>
      </c>
      <c r="Q209" s="9">
        <v>60</v>
      </c>
      <c r="R209" s="9">
        <v>430</v>
      </c>
      <c r="S209" s="9">
        <v>48</v>
      </c>
      <c r="T209" s="9">
        <v>0</v>
      </c>
      <c r="U209" s="13">
        <f>H209+P209+I209+J209+K209+L209+M209+N209+O209+Q209+R209+S209+T209</f>
        <v>3956</v>
      </c>
      <c r="V209" s="13">
        <f>W209/(F209+G209)</f>
        <v>7638.85</v>
      </c>
      <c r="W209" s="36">
        <f>(U209+T209)*E209</f>
        <v>2887484.4</v>
      </c>
      <c r="X209" s="15" t="s">
        <v>41</v>
      </c>
      <c r="Y209" s="9" t="s">
        <v>32</v>
      </c>
      <c r="Z209" s="34">
        <v>0</v>
      </c>
      <c r="AA209" s="34">
        <v>0</v>
      </c>
      <c r="AB209" s="34">
        <v>0</v>
      </c>
      <c r="AC209" s="13">
        <f>SUM(W209)-(Z209+AA209+AB209)</f>
        <v>2887484.4</v>
      </c>
    </row>
    <row r="210" spans="1:30" s="4" customFormat="1" ht="20.25" customHeight="1" x14ac:dyDescent="0.3">
      <c r="A210" s="8">
        <v>2015</v>
      </c>
      <c r="B210" s="16" t="str">
        <f>IF(OR(D210=0,D210=""),"",COUNTA($D$168:D210))</f>
        <v/>
      </c>
      <c r="C210" s="10"/>
      <c r="D210" s="11"/>
      <c r="E210" s="32">
        <f>E209</f>
        <v>729.9</v>
      </c>
      <c r="F210" s="32">
        <f>F209</f>
        <v>378</v>
      </c>
      <c r="G210" s="32">
        <f>G209</f>
        <v>0</v>
      </c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2"/>
      <c r="V210" s="13"/>
      <c r="W210" s="37">
        <f>SUM(W209)</f>
        <v>2887484.4</v>
      </c>
      <c r="X210" s="14"/>
      <c r="Y210" s="9"/>
      <c r="Z210" s="35"/>
      <c r="AA210" s="35"/>
      <c r="AB210" s="35"/>
      <c r="AC210" s="12">
        <f>SUM(AC209)</f>
        <v>2887484.4</v>
      </c>
      <c r="AD210" s="2"/>
    </row>
    <row r="211" spans="1:30" ht="20.25" customHeight="1" x14ac:dyDescent="0.3">
      <c r="A211" s="8">
        <v>2015</v>
      </c>
      <c r="B211" s="16" t="str">
        <f>IF(OR(D211=0,D211=""),"",COUNTA($D$168:D211))</f>
        <v/>
      </c>
      <c r="C211" s="10" t="s">
        <v>33</v>
      </c>
      <c r="D211" s="11"/>
      <c r="E211" s="32"/>
      <c r="F211" s="32"/>
      <c r="G211" s="32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2"/>
      <c r="V211" s="13"/>
      <c r="W211" s="37"/>
      <c r="X211" s="14"/>
      <c r="Y211" s="9"/>
      <c r="Z211" s="35"/>
      <c r="AA211" s="35"/>
      <c r="AB211" s="35"/>
      <c r="AC211" s="12"/>
    </row>
    <row r="212" spans="1:30" ht="20.25" customHeight="1" x14ac:dyDescent="0.3">
      <c r="A212" s="8">
        <v>2015</v>
      </c>
      <c r="B212" s="16">
        <f>IF(OR(D212=0,D212=""),"",COUNTA($D$168:D212))</f>
        <v>25</v>
      </c>
      <c r="C212" s="17" t="s">
        <v>83</v>
      </c>
      <c r="D212" s="9">
        <v>1957</v>
      </c>
      <c r="E212" s="31">
        <v>596.20000000000005</v>
      </c>
      <c r="F212" s="31">
        <v>431.8</v>
      </c>
      <c r="G212" s="31">
        <v>0</v>
      </c>
      <c r="H212" s="9">
        <v>620</v>
      </c>
      <c r="I212" s="9">
        <v>0</v>
      </c>
      <c r="J212" s="9">
        <v>0</v>
      </c>
      <c r="K212" s="9">
        <v>375</v>
      </c>
      <c r="L212" s="9">
        <v>0</v>
      </c>
      <c r="M212" s="9">
        <v>0</v>
      </c>
      <c r="N212" s="9">
        <v>465</v>
      </c>
      <c r="O212" s="9">
        <v>78</v>
      </c>
      <c r="P212" s="9">
        <v>305</v>
      </c>
      <c r="Q212" s="9">
        <v>60</v>
      </c>
      <c r="R212" s="9">
        <v>430</v>
      </c>
      <c r="S212" s="9">
        <v>48</v>
      </c>
      <c r="T212" s="9">
        <v>0</v>
      </c>
      <c r="U212" s="13">
        <f>H212+P212+I212+J212+K212+L212+M212+N212+O212+Q212+R212+S212+T212</f>
        <v>2381</v>
      </c>
      <c r="V212" s="13">
        <f>W212/(F212+G212)</f>
        <v>3287.52</v>
      </c>
      <c r="W212" s="36">
        <f>(U212+T212)*E212</f>
        <v>1419552.2</v>
      </c>
      <c r="X212" s="15" t="s">
        <v>41</v>
      </c>
      <c r="Y212" s="9" t="s">
        <v>32</v>
      </c>
      <c r="Z212" s="34">
        <v>0</v>
      </c>
      <c r="AA212" s="34">
        <v>0</v>
      </c>
      <c r="AB212" s="34">
        <v>0</v>
      </c>
      <c r="AC212" s="13">
        <f>SUM(W212)-(Z212+AA212+AB212)</f>
        <v>1419552.2</v>
      </c>
    </row>
    <row r="213" spans="1:30" s="4" customFormat="1" ht="20.25" customHeight="1" x14ac:dyDescent="0.3">
      <c r="A213" s="8">
        <v>2015</v>
      </c>
      <c r="B213" s="16" t="str">
        <f>IF(OR(D213=0,D213=""),"",COUNTA($D$168:D213))</f>
        <v/>
      </c>
      <c r="C213" s="10"/>
      <c r="D213" s="11"/>
      <c r="E213" s="32">
        <f>E212</f>
        <v>596.20000000000005</v>
      </c>
      <c r="F213" s="32">
        <f>F212</f>
        <v>431.8</v>
      </c>
      <c r="G213" s="32">
        <f>G212</f>
        <v>0</v>
      </c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2"/>
      <c r="V213" s="13"/>
      <c r="W213" s="37">
        <f>SUM(W212)</f>
        <v>1419552.2</v>
      </c>
      <c r="X213" s="14"/>
      <c r="Y213" s="9"/>
      <c r="Z213" s="35"/>
      <c r="AA213" s="35"/>
      <c r="AB213" s="35"/>
      <c r="AC213" s="12">
        <f>SUM(AC212)</f>
        <v>1419552.2</v>
      </c>
      <c r="AD213" s="2"/>
    </row>
    <row r="214" spans="1:30" ht="20.25" customHeight="1" x14ac:dyDescent="0.3">
      <c r="A214" s="8">
        <v>2015</v>
      </c>
      <c r="B214" s="16" t="str">
        <f>IF(OR(D214=0,D214=""),"",COUNTA($D$168:D214))</f>
        <v/>
      </c>
      <c r="C214" s="10" t="s">
        <v>13</v>
      </c>
      <c r="D214" s="11"/>
      <c r="E214" s="32"/>
      <c r="F214" s="32"/>
      <c r="G214" s="32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2"/>
      <c r="V214" s="13"/>
      <c r="W214" s="37"/>
      <c r="X214" s="14"/>
      <c r="Y214" s="9"/>
      <c r="Z214" s="35"/>
      <c r="AA214" s="35"/>
      <c r="AB214" s="35"/>
      <c r="AC214" s="12"/>
    </row>
    <row r="215" spans="1:30" ht="20.25" customHeight="1" x14ac:dyDescent="0.3">
      <c r="A215" s="8">
        <v>2015</v>
      </c>
      <c r="B215" s="16">
        <f>IF(OR(D215=0,D215=""),"",COUNTA($D$168:D215))</f>
        <v>26</v>
      </c>
      <c r="C215" s="17" t="s">
        <v>84</v>
      </c>
      <c r="D215" s="9">
        <v>1957</v>
      </c>
      <c r="E215" s="31">
        <v>411.9</v>
      </c>
      <c r="F215" s="31">
        <v>372.7</v>
      </c>
      <c r="G215" s="31">
        <v>0</v>
      </c>
      <c r="H215" s="9">
        <v>620</v>
      </c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465</v>
      </c>
      <c r="O215" s="9">
        <v>0</v>
      </c>
      <c r="P215" s="9">
        <v>305</v>
      </c>
      <c r="Q215" s="9">
        <v>60</v>
      </c>
      <c r="R215" s="9">
        <v>430</v>
      </c>
      <c r="S215" s="9">
        <v>48</v>
      </c>
      <c r="T215" s="9">
        <v>0</v>
      </c>
      <c r="U215" s="13">
        <f>H215+P215+I215+J215+K215+L215+M215+N215+O215+Q215+R215+S215+T215</f>
        <v>1928</v>
      </c>
      <c r="V215" s="13">
        <f>W215/(F215+G215)</f>
        <v>2130.7800000000002</v>
      </c>
      <c r="W215" s="36">
        <f>(U215+T215)*E215</f>
        <v>794143.2</v>
      </c>
      <c r="X215" s="15" t="s">
        <v>41</v>
      </c>
      <c r="Y215" s="9" t="s">
        <v>32</v>
      </c>
      <c r="Z215" s="34">
        <v>0</v>
      </c>
      <c r="AA215" s="34">
        <v>0</v>
      </c>
      <c r="AB215" s="34">
        <v>0</v>
      </c>
      <c r="AC215" s="13">
        <f>SUM(W215)-(Z215+AA215+AB215)</f>
        <v>794143.2</v>
      </c>
    </row>
    <row r="216" spans="1:30" s="4" customFormat="1" ht="20.25" customHeight="1" x14ac:dyDescent="0.3">
      <c r="A216" s="8">
        <v>2015</v>
      </c>
      <c r="B216" s="16" t="str">
        <f>IF(OR(D216=0,D216=""),"",COUNTA($D$168:D216))</f>
        <v/>
      </c>
      <c r="C216" s="10"/>
      <c r="D216" s="11"/>
      <c r="E216" s="32">
        <f>E215</f>
        <v>411.9</v>
      </c>
      <c r="F216" s="32">
        <f>F215</f>
        <v>372.7</v>
      </c>
      <c r="G216" s="32">
        <f>G215</f>
        <v>0</v>
      </c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2"/>
      <c r="V216" s="13"/>
      <c r="W216" s="37">
        <f>SUM(W215)</f>
        <v>794143.2</v>
      </c>
      <c r="X216" s="14"/>
      <c r="Y216" s="9"/>
      <c r="Z216" s="35"/>
      <c r="AA216" s="35"/>
      <c r="AB216" s="35"/>
      <c r="AC216" s="12">
        <f>SUM(AC215)</f>
        <v>794143.2</v>
      </c>
      <c r="AD216" s="2"/>
    </row>
    <row r="217" spans="1:30" ht="20.25" customHeight="1" x14ac:dyDescent="0.3">
      <c r="A217" s="8">
        <v>2015</v>
      </c>
      <c r="B217" s="16" t="str">
        <f>IF(OR(D217=0,D217=""),"",COUNTA($D$168:D217))</f>
        <v/>
      </c>
      <c r="C217" s="10" t="s">
        <v>351</v>
      </c>
      <c r="D217" s="11"/>
      <c r="E217" s="32"/>
      <c r="F217" s="32"/>
      <c r="G217" s="32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2"/>
      <c r="V217" s="13"/>
      <c r="W217" s="37"/>
      <c r="X217" s="14"/>
      <c r="Y217" s="9"/>
      <c r="Z217" s="35"/>
      <c r="AA217" s="35"/>
      <c r="AB217" s="35"/>
      <c r="AC217" s="12"/>
    </row>
    <row r="218" spans="1:30" ht="20.25" customHeight="1" x14ac:dyDescent="0.3">
      <c r="A218" s="8">
        <v>2015</v>
      </c>
      <c r="B218" s="16">
        <f>IF(OR(D218=0,D218=""),"",COUNTA($D$168:D218))</f>
        <v>27</v>
      </c>
      <c r="C218" s="17" t="s">
        <v>129</v>
      </c>
      <c r="D218" s="9">
        <v>1954</v>
      </c>
      <c r="E218" s="31">
        <v>666.8</v>
      </c>
      <c r="F218" s="31">
        <v>265.3</v>
      </c>
      <c r="G218" s="31">
        <v>0</v>
      </c>
      <c r="H218" s="9">
        <v>620</v>
      </c>
      <c r="I218" s="9">
        <v>0</v>
      </c>
      <c r="J218" s="9">
        <v>0</v>
      </c>
      <c r="K218" s="9">
        <v>375</v>
      </c>
      <c r="L218" s="9">
        <v>480</v>
      </c>
      <c r="M218" s="9">
        <v>0</v>
      </c>
      <c r="N218" s="9">
        <v>465</v>
      </c>
      <c r="O218" s="9">
        <v>78</v>
      </c>
      <c r="P218" s="9">
        <v>305</v>
      </c>
      <c r="Q218" s="9">
        <v>60</v>
      </c>
      <c r="R218" s="9">
        <v>430</v>
      </c>
      <c r="S218" s="9">
        <v>48</v>
      </c>
      <c r="T218" s="9">
        <v>0</v>
      </c>
      <c r="U218" s="13">
        <f t="shared" ref="U218:U223" si="13">H218+P218+I218+J218+K218+L218+M218+N218+O218+Q218+R218+S218+T218</f>
        <v>2861</v>
      </c>
      <c r="V218" s="13">
        <f t="shared" ref="V218:V223" si="14">W218/(F218+G218)</f>
        <v>7190.78</v>
      </c>
      <c r="W218" s="36">
        <f t="shared" ref="W218:W223" si="15">(U218+T218)*E218</f>
        <v>1907714.8</v>
      </c>
      <c r="X218" s="15" t="s">
        <v>41</v>
      </c>
      <c r="Y218" s="9" t="s">
        <v>32</v>
      </c>
      <c r="Z218" s="34">
        <v>0</v>
      </c>
      <c r="AA218" s="34">
        <v>0</v>
      </c>
      <c r="AB218" s="34">
        <v>0</v>
      </c>
      <c r="AC218" s="13">
        <f t="shared" ref="AC218:AC224" si="16">SUM(W218)-(Z218+AA218+AB218)</f>
        <v>1907714.8</v>
      </c>
    </row>
    <row r="219" spans="1:30" ht="20.25" customHeight="1" x14ac:dyDescent="0.3">
      <c r="A219" s="8">
        <v>2015</v>
      </c>
      <c r="B219" s="16">
        <f>IF(OR(D219=0,D219=""),"",COUNTA($D$168:D219))</f>
        <v>28</v>
      </c>
      <c r="C219" s="17" t="s">
        <v>130</v>
      </c>
      <c r="D219" s="9">
        <v>1917</v>
      </c>
      <c r="E219" s="31">
        <v>228.5</v>
      </c>
      <c r="F219" s="31">
        <v>134.80000000000001</v>
      </c>
      <c r="G219" s="31">
        <v>0</v>
      </c>
      <c r="H219" s="9">
        <v>620</v>
      </c>
      <c r="I219" s="9">
        <v>0</v>
      </c>
      <c r="J219" s="9">
        <v>0</v>
      </c>
      <c r="K219" s="9">
        <v>375</v>
      </c>
      <c r="L219" s="9">
        <v>480</v>
      </c>
      <c r="M219" s="9">
        <v>0</v>
      </c>
      <c r="N219" s="9">
        <v>465</v>
      </c>
      <c r="O219" s="9">
        <v>78</v>
      </c>
      <c r="P219" s="9">
        <v>305</v>
      </c>
      <c r="Q219" s="9">
        <v>60</v>
      </c>
      <c r="R219" s="9">
        <v>430</v>
      </c>
      <c r="S219" s="9">
        <v>48</v>
      </c>
      <c r="T219" s="9">
        <v>0</v>
      </c>
      <c r="U219" s="13">
        <f t="shared" si="13"/>
        <v>2861</v>
      </c>
      <c r="V219" s="13">
        <f t="shared" si="14"/>
        <v>4849.6899999999996</v>
      </c>
      <c r="W219" s="36">
        <f t="shared" si="15"/>
        <v>653738.5</v>
      </c>
      <c r="X219" s="15" t="s">
        <v>41</v>
      </c>
      <c r="Y219" s="9" t="s">
        <v>32</v>
      </c>
      <c r="Z219" s="34">
        <v>0</v>
      </c>
      <c r="AA219" s="34">
        <v>0</v>
      </c>
      <c r="AB219" s="34">
        <v>0</v>
      </c>
      <c r="AC219" s="13">
        <f t="shared" si="16"/>
        <v>653738.5</v>
      </c>
    </row>
    <row r="220" spans="1:30" ht="20.25" customHeight="1" x14ac:dyDescent="0.3">
      <c r="A220" s="8">
        <v>2015</v>
      </c>
      <c r="B220" s="16">
        <f>IF(OR(D220=0,D220=""),"",COUNTA($D$168:D220))</f>
        <v>29</v>
      </c>
      <c r="C220" s="17" t="s">
        <v>85</v>
      </c>
      <c r="D220" s="9">
        <v>1917</v>
      </c>
      <c r="E220" s="31">
        <v>209.9</v>
      </c>
      <c r="F220" s="31">
        <v>150.4</v>
      </c>
      <c r="G220" s="31">
        <v>0</v>
      </c>
      <c r="H220" s="9">
        <v>620</v>
      </c>
      <c r="I220" s="9">
        <v>0</v>
      </c>
      <c r="J220" s="9">
        <v>0</v>
      </c>
      <c r="K220" s="9">
        <v>375</v>
      </c>
      <c r="L220" s="9">
        <v>480</v>
      </c>
      <c r="M220" s="9">
        <v>0</v>
      </c>
      <c r="N220" s="9">
        <v>465</v>
      </c>
      <c r="O220" s="9">
        <v>78</v>
      </c>
      <c r="P220" s="9">
        <v>305</v>
      </c>
      <c r="Q220" s="9">
        <v>60</v>
      </c>
      <c r="R220" s="9">
        <v>430</v>
      </c>
      <c r="S220" s="9">
        <v>48</v>
      </c>
      <c r="T220" s="9">
        <v>0</v>
      </c>
      <c r="U220" s="13">
        <f t="shared" si="13"/>
        <v>2861</v>
      </c>
      <c r="V220" s="13">
        <f t="shared" si="14"/>
        <v>3992.85</v>
      </c>
      <c r="W220" s="36">
        <f t="shared" si="15"/>
        <v>600523.9</v>
      </c>
      <c r="X220" s="15" t="s">
        <v>41</v>
      </c>
      <c r="Y220" s="9" t="s">
        <v>32</v>
      </c>
      <c r="Z220" s="34">
        <v>0</v>
      </c>
      <c r="AA220" s="34">
        <v>0</v>
      </c>
      <c r="AB220" s="34">
        <v>0</v>
      </c>
      <c r="AC220" s="13">
        <f t="shared" si="16"/>
        <v>600523.9</v>
      </c>
    </row>
    <row r="221" spans="1:30" ht="20.25" customHeight="1" x14ac:dyDescent="0.3">
      <c r="A221" s="8">
        <v>2015</v>
      </c>
      <c r="B221" s="16">
        <f>IF(OR(D221=0,D221=""),"",COUNTA($D$168:D221))</f>
        <v>30</v>
      </c>
      <c r="C221" s="17" t="s">
        <v>86</v>
      </c>
      <c r="D221" s="9">
        <v>1917</v>
      </c>
      <c r="E221" s="31">
        <v>321.2</v>
      </c>
      <c r="F221" s="31">
        <v>149.9</v>
      </c>
      <c r="G221" s="31">
        <v>0</v>
      </c>
      <c r="H221" s="9">
        <v>620</v>
      </c>
      <c r="I221" s="9">
        <v>0</v>
      </c>
      <c r="J221" s="9">
        <v>0</v>
      </c>
      <c r="K221" s="9">
        <v>375</v>
      </c>
      <c r="L221" s="9">
        <v>0</v>
      </c>
      <c r="M221" s="9">
        <v>0</v>
      </c>
      <c r="N221" s="9">
        <v>465</v>
      </c>
      <c r="O221" s="9">
        <v>78</v>
      </c>
      <c r="P221" s="9">
        <v>305</v>
      </c>
      <c r="Q221" s="9">
        <v>60</v>
      </c>
      <c r="R221" s="9">
        <v>430</v>
      </c>
      <c r="S221" s="9">
        <v>48</v>
      </c>
      <c r="T221" s="9">
        <v>0</v>
      </c>
      <c r="U221" s="13">
        <f t="shared" si="13"/>
        <v>2381</v>
      </c>
      <c r="V221" s="13">
        <f t="shared" si="14"/>
        <v>5101.92</v>
      </c>
      <c r="W221" s="36">
        <f t="shared" si="15"/>
        <v>764777.2</v>
      </c>
      <c r="X221" s="15" t="s">
        <v>41</v>
      </c>
      <c r="Y221" s="9" t="s">
        <v>32</v>
      </c>
      <c r="Z221" s="34">
        <v>0</v>
      </c>
      <c r="AA221" s="34">
        <v>0</v>
      </c>
      <c r="AB221" s="34">
        <v>0</v>
      </c>
      <c r="AC221" s="13">
        <f t="shared" si="16"/>
        <v>764777.2</v>
      </c>
    </row>
    <row r="222" spans="1:30" ht="20.25" customHeight="1" x14ac:dyDescent="0.3">
      <c r="A222" s="8">
        <v>2015</v>
      </c>
      <c r="B222" s="16">
        <f>IF(OR(D222=0,D222=""),"",COUNTA($D$168:D222))</f>
        <v>31</v>
      </c>
      <c r="C222" s="17" t="s">
        <v>539</v>
      </c>
      <c r="D222" s="9">
        <v>1917</v>
      </c>
      <c r="E222" s="31">
        <v>118.3</v>
      </c>
      <c r="F222" s="31">
        <v>66.5</v>
      </c>
      <c r="G222" s="31">
        <v>0</v>
      </c>
      <c r="H222" s="9">
        <v>620</v>
      </c>
      <c r="I222" s="9">
        <v>0</v>
      </c>
      <c r="J222" s="9">
        <v>0</v>
      </c>
      <c r="K222" s="9">
        <v>375</v>
      </c>
      <c r="L222" s="9">
        <v>480</v>
      </c>
      <c r="M222" s="9">
        <v>0</v>
      </c>
      <c r="N222" s="9">
        <v>465</v>
      </c>
      <c r="O222" s="9">
        <v>78</v>
      </c>
      <c r="P222" s="9">
        <v>305</v>
      </c>
      <c r="Q222" s="9">
        <v>60</v>
      </c>
      <c r="R222" s="9">
        <v>430</v>
      </c>
      <c r="S222" s="9">
        <v>48</v>
      </c>
      <c r="T222" s="9">
        <v>0</v>
      </c>
      <c r="U222" s="13">
        <f t="shared" si="13"/>
        <v>2861</v>
      </c>
      <c r="V222" s="13">
        <f t="shared" si="14"/>
        <v>5089.57</v>
      </c>
      <c r="W222" s="36">
        <f t="shared" si="15"/>
        <v>338456.3</v>
      </c>
      <c r="X222" s="15" t="s">
        <v>41</v>
      </c>
      <c r="Y222" s="9" t="s">
        <v>32</v>
      </c>
      <c r="Z222" s="34">
        <v>0</v>
      </c>
      <c r="AA222" s="34">
        <v>0</v>
      </c>
      <c r="AB222" s="34">
        <v>0</v>
      </c>
      <c r="AC222" s="13">
        <f t="shared" si="16"/>
        <v>338456.3</v>
      </c>
    </row>
    <row r="223" spans="1:30" ht="20.25" customHeight="1" x14ac:dyDescent="0.3">
      <c r="A223" s="8">
        <v>2015</v>
      </c>
      <c r="B223" s="16">
        <f>IF(OR(D223=0,D223=""),"",COUNTA($D$168:D223))</f>
        <v>32</v>
      </c>
      <c r="C223" s="17" t="s">
        <v>87</v>
      </c>
      <c r="D223" s="9">
        <v>1956</v>
      </c>
      <c r="E223" s="31">
        <v>221.3</v>
      </c>
      <c r="F223" s="31">
        <v>156</v>
      </c>
      <c r="G223" s="31">
        <v>0</v>
      </c>
      <c r="H223" s="9">
        <v>620</v>
      </c>
      <c r="I223" s="9">
        <v>0</v>
      </c>
      <c r="J223" s="9">
        <v>0</v>
      </c>
      <c r="K223" s="9">
        <v>375</v>
      </c>
      <c r="L223" s="9">
        <v>480</v>
      </c>
      <c r="M223" s="9">
        <v>0</v>
      </c>
      <c r="N223" s="9">
        <v>465</v>
      </c>
      <c r="O223" s="9">
        <v>78</v>
      </c>
      <c r="P223" s="9">
        <v>305</v>
      </c>
      <c r="Q223" s="9">
        <v>60</v>
      </c>
      <c r="R223" s="9">
        <v>430</v>
      </c>
      <c r="S223" s="9">
        <v>48</v>
      </c>
      <c r="T223" s="9">
        <v>0</v>
      </c>
      <c r="U223" s="13">
        <f t="shared" si="13"/>
        <v>2861</v>
      </c>
      <c r="V223" s="13">
        <f t="shared" si="14"/>
        <v>4058.59</v>
      </c>
      <c r="W223" s="36">
        <f t="shared" si="15"/>
        <v>633139.30000000005</v>
      </c>
      <c r="X223" s="15" t="s">
        <v>41</v>
      </c>
      <c r="Y223" s="9" t="s">
        <v>32</v>
      </c>
      <c r="Z223" s="34">
        <v>0</v>
      </c>
      <c r="AA223" s="34">
        <v>0</v>
      </c>
      <c r="AB223" s="34">
        <v>0</v>
      </c>
      <c r="AC223" s="13">
        <f t="shared" si="16"/>
        <v>633139.30000000005</v>
      </c>
    </row>
    <row r="224" spans="1:30" s="4" customFormat="1" ht="20.25" customHeight="1" x14ac:dyDescent="0.3">
      <c r="A224" s="8">
        <v>2015</v>
      </c>
      <c r="B224" s="16" t="str">
        <f>IF(OR(D224=0,D224=""),"",COUNTA($D$168:D224))</f>
        <v/>
      </c>
      <c r="C224" s="10"/>
      <c r="D224" s="11"/>
      <c r="E224" s="32">
        <f>SUM(E218:E223)</f>
        <v>1766</v>
      </c>
      <c r="F224" s="32">
        <f>SUM(F218:F223)</f>
        <v>922.9</v>
      </c>
      <c r="G224" s="32">
        <f>SUM(G218:G223)</f>
        <v>0</v>
      </c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2"/>
      <c r="V224" s="13"/>
      <c r="W224" s="37">
        <f>SUM(W218:W223)</f>
        <v>4898350</v>
      </c>
      <c r="X224" s="14"/>
      <c r="Y224" s="9"/>
      <c r="Z224" s="35"/>
      <c r="AA224" s="35"/>
      <c r="AB224" s="35"/>
      <c r="AC224" s="12">
        <f t="shared" si="16"/>
        <v>4898350</v>
      </c>
      <c r="AD224" s="2"/>
    </row>
    <row r="225" spans="1:30" ht="20.25" customHeight="1" x14ac:dyDescent="0.3">
      <c r="A225" s="8">
        <v>2015</v>
      </c>
      <c r="B225" s="16" t="str">
        <f>IF(OR(D225=0,D225=""),"",COUNTA($D$168:D225))</f>
        <v/>
      </c>
      <c r="C225" s="10" t="s">
        <v>20</v>
      </c>
      <c r="D225" s="11"/>
      <c r="E225" s="32"/>
      <c r="F225" s="32"/>
      <c r="G225" s="32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2"/>
      <c r="V225" s="13"/>
      <c r="W225" s="37"/>
      <c r="X225" s="14"/>
      <c r="Y225" s="9"/>
      <c r="Z225" s="35"/>
      <c r="AA225" s="35"/>
      <c r="AB225" s="35"/>
      <c r="AC225" s="12"/>
    </row>
    <row r="226" spans="1:30" ht="20.25" customHeight="1" x14ac:dyDescent="0.3">
      <c r="A226" s="8">
        <v>2015</v>
      </c>
      <c r="B226" s="16">
        <f>IF(OR(D226=0,D226=""),"",COUNTA($D$168:D226))</f>
        <v>33</v>
      </c>
      <c r="C226" s="17" t="s">
        <v>88</v>
      </c>
      <c r="D226" s="9">
        <v>1940</v>
      </c>
      <c r="E226" s="31">
        <v>736.7</v>
      </c>
      <c r="F226" s="31">
        <v>597.6</v>
      </c>
      <c r="G226" s="31">
        <v>0</v>
      </c>
      <c r="H226" s="9">
        <v>620</v>
      </c>
      <c r="I226" s="9">
        <v>1095</v>
      </c>
      <c r="J226" s="9">
        <v>0</v>
      </c>
      <c r="K226" s="9">
        <v>375</v>
      </c>
      <c r="L226" s="9">
        <v>480</v>
      </c>
      <c r="M226" s="9">
        <v>0</v>
      </c>
      <c r="N226" s="9">
        <v>465</v>
      </c>
      <c r="O226" s="9">
        <v>78</v>
      </c>
      <c r="P226" s="9">
        <v>305</v>
      </c>
      <c r="Q226" s="9">
        <v>60</v>
      </c>
      <c r="R226" s="9">
        <v>430</v>
      </c>
      <c r="S226" s="9">
        <v>48</v>
      </c>
      <c r="T226" s="9">
        <v>0</v>
      </c>
      <c r="U226" s="13">
        <f>H226+P226+I226+J226+K226+L226+M226+N226+O226+Q226+R226+S226+T226</f>
        <v>3956</v>
      </c>
      <c r="V226" s="13">
        <f>W226/(F226+G226)</f>
        <v>4876.82</v>
      </c>
      <c r="W226" s="36">
        <f>(U226+T226)*E226</f>
        <v>2914385.2</v>
      </c>
      <c r="X226" s="15" t="s">
        <v>41</v>
      </c>
      <c r="Y226" s="9" t="s">
        <v>32</v>
      </c>
      <c r="Z226" s="34">
        <v>0</v>
      </c>
      <c r="AA226" s="34">
        <v>0</v>
      </c>
      <c r="AB226" s="34">
        <v>0</v>
      </c>
      <c r="AC226" s="13">
        <f>SUM(W226)-(Z226+AA226+AB226)</f>
        <v>2914385.2</v>
      </c>
    </row>
    <row r="227" spans="1:30" s="4" customFormat="1" ht="20.25" customHeight="1" x14ac:dyDescent="0.3">
      <c r="A227" s="8">
        <v>2015</v>
      </c>
      <c r="B227" s="16" t="str">
        <f>IF(OR(D227=0,D227=""),"",COUNTA($D$168:D227))</f>
        <v/>
      </c>
      <c r="C227" s="10"/>
      <c r="D227" s="11"/>
      <c r="E227" s="32">
        <f>E226</f>
        <v>736.7</v>
      </c>
      <c r="F227" s="32">
        <f>F226</f>
        <v>597.6</v>
      </c>
      <c r="G227" s="32">
        <f>G226</f>
        <v>0</v>
      </c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2"/>
      <c r="V227" s="13"/>
      <c r="W227" s="37">
        <f>SUM(W226)</f>
        <v>2914385.2</v>
      </c>
      <c r="X227" s="14"/>
      <c r="Y227" s="9"/>
      <c r="Z227" s="35"/>
      <c r="AA227" s="35"/>
      <c r="AB227" s="35"/>
      <c r="AC227" s="12">
        <f>SUM(W227)-(Z227+AA227+AB227)</f>
        <v>2914385.2</v>
      </c>
      <c r="AD227" s="2"/>
    </row>
    <row r="228" spans="1:30" ht="20.25" customHeight="1" x14ac:dyDescent="0.3">
      <c r="A228" s="8">
        <v>2015</v>
      </c>
      <c r="B228" s="16" t="str">
        <f>IF(OR(D228=0,D228=""),"",COUNTA($D$168:D228))</f>
        <v/>
      </c>
      <c r="C228" s="10" t="s">
        <v>118</v>
      </c>
      <c r="D228" s="11"/>
      <c r="E228" s="32"/>
      <c r="F228" s="32"/>
      <c r="G228" s="32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2"/>
      <c r="V228" s="13"/>
      <c r="W228" s="37"/>
      <c r="X228" s="14"/>
      <c r="Y228" s="9"/>
      <c r="Z228" s="35"/>
      <c r="AA228" s="35"/>
      <c r="AB228" s="35"/>
      <c r="AC228" s="12"/>
    </row>
    <row r="229" spans="1:30" ht="20.25" customHeight="1" x14ac:dyDescent="0.3">
      <c r="A229" s="8">
        <v>2015</v>
      </c>
      <c r="B229" s="16">
        <f>IF(OR(D229=0,D229=""),"",COUNTA($D$168:D229))</f>
        <v>34</v>
      </c>
      <c r="C229" s="17" t="s">
        <v>538</v>
      </c>
      <c r="D229" s="9">
        <v>1953</v>
      </c>
      <c r="E229" s="31">
        <v>451.2</v>
      </c>
      <c r="F229" s="31">
        <v>407.6</v>
      </c>
      <c r="G229" s="31">
        <v>0</v>
      </c>
      <c r="H229" s="9">
        <v>620</v>
      </c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9">
        <v>465</v>
      </c>
      <c r="O229" s="9">
        <v>0</v>
      </c>
      <c r="P229" s="9">
        <v>305</v>
      </c>
      <c r="Q229" s="9">
        <v>60</v>
      </c>
      <c r="R229" s="9">
        <v>430</v>
      </c>
      <c r="S229" s="9">
        <v>48</v>
      </c>
      <c r="T229" s="9">
        <v>0</v>
      </c>
      <c r="U229" s="13">
        <f>H229+P229+I229+J229+K229+L229+M229+N229+O229+Q229+R229+S229+T229</f>
        <v>1928</v>
      </c>
      <c r="V229" s="13"/>
      <c r="W229" s="36">
        <f>(U229+T229)*E229</f>
        <v>869913.59999999998</v>
      </c>
      <c r="X229" s="15" t="s">
        <v>41</v>
      </c>
      <c r="Y229" s="9"/>
      <c r="Z229" s="34">
        <v>0</v>
      </c>
      <c r="AA229" s="34">
        <v>0</v>
      </c>
      <c r="AB229" s="34">
        <v>0</v>
      </c>
      <c r="AC229" s="13">
        <f>W229</f>
        <v>869913.59999999998</v>
      </c>
    </row>
    <row r="230" spans="1:30" ht="20.25" customHeight="1" x14ac:dyDescent="0.3">
      <c r="A230" s="8">
        <v>2015</v>
      </c>
      <c r="B230" s="16">
        <f>IF(OR(D230=0,D230=""),"",COUNTA($D$168:D230))</f>
        <v>35</v>
      </c>
      <c r="C230" s="17" t="s">
        <v>450</v>
      </c>
      <c r="D230" s="9">
        <v>1976</v>
      </c>
      <c r="E230" s="31">
        <v>1490.6</v>
      </c>
      <c r="F230" s="31">
        <v>897.9</v>
      </c>
      <c r="G230" s="31">
        <v>0</v>
      </c>
      <c r="H230" s="9">
        <v>0</v>
      </c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465</v>
      </c>
      <c r="O230" s="9">
        <v>0</v>
      </c>
      <c r="P230" s="9">
        <v>0</v>
      </c>
      <c r="Q230" s="9">
        <v>0</v>
      </c>
      <c r="R230" s="9">
        <v>0</v>
      </c>
      <c r="S230" s="9">
        <v>48</v>
      </c>
      <c r="T230" s="9">
        <v>0</v>
      </c>
      <c r="U230" s="13">
        <f>H230+P230+I230+J230+K230+L230+M230+N230+O230+Q230+R230+S230+T230</f>
        <v>513</v>
      </c>
      <c r="V230" s="13"/>
      <c r="W230" s="36">
        <f>(U230+T230)*E230</f>
        <v>764677.8</v>
      </c>
      <c r="X230" s="15" t="s">
        <v>41</v>
      </c>
      <c r="Y230" s="9"/>
      <c r="Z230" s="34">
        <v>0</v>
      </c>
      <c r="AA230" s="34">
        <v>0</v>
      </c>
      <c r="AB230" s="34">
        <v>0</v>
      </c>
      <c r="AC230" s="13">
        <f>W230</f>
        <v>764677.8</v>
      </c>
    </row>
    <row r="231" spans="1:30" ht="20.25" customHeight="1" x14ac:dyDescent="0.3">
      <c r="A231" s="8">
        <v>2015</v>
      </c>
      <c r="B231" s="16">
        <f>IF(OR(D231=0,D231=""),"",COUNTA($D$168:D231))</f>
        <v>36</v>
      </c>
      <c r="C231" s="17" t="s">
        <v>451</v>
      </c>
      <c r="D231" s="9">
        <v>1976</v>
      </c>
      <c r="E231" s="31">
        <v>1440.7</v>
      </c>
      <c r="F231" s="31">
        <v>887.5</v>
      </c>
      <c r="G231" s="31">
        <v>0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465</v>
      </c>
      <c r="O231" s="9">
        <v>0</v>
      </c>
      <c r="P231" s="9">
        <v>0</v>
      </c>
      <c r="Q231" s="9">
        <v>0</v>
      </c>
      <c r="R231" s="9">
        <v>0</v>
      </c>
      <c r="S231" s="9">
        <v>48</v>
      </c>
      <c r="T231" s="9">
        <v>0</v>
      </c>
      <c r="U231" s="13">
        <f>H231+P231+I231+J231+K231+L231+M231+N231+O231+Q231+R231+S231+T231</f>
        <v>513</v>
      </c>
      <c r="V231" s="13"/>
      <c r="W231" s="36">
        <f>(U231+T231)*E231</f>
        <v>739079.1</v>
      </c>
      <c r="X231" s="15" t="s">
        <v>41</v>
      </c>
      <c r="Y231" s="9"/>
      <c r="Z231" s="34">
        <v>0</v>
      </c>
      <c r="AA231" s="34">
        <v>0</v>
      </c>
      <c r="AB231" s="34">
        <v>0</v>
      </c>
      <c r="AC231" s="13">
        <f>W231</f>
        <v>739079.1</v>
      </c>
    </row>
    <row r="232" spans="1:30" ht="20.25" customHeight="1" x14ac:dyDescent="0.3">
      <c r="A232" s="8">
        <v>2015</v>
      </c>
      <c r="B232" s="16">
        <f>IF(OR(D232=0,D232=""),"",COUNTA($D$168:D232))</f>
        <v>37</v>
      </c>
      <c r="C232" s="17" t="s">
        <v>452</v>
      </c>
      <c r="D232" s="9">
        <v>1967</v>
      </c>
      <c r="E232" s="31">
        <v>434.4</v>
      </c>
      <c r="F232" s="31">
        <v>396.2</v>
      </c>
      <c r="G232" s="31">
        <v>0</v>
      </c>
      <c r="H232" s="9">
        <v>0</v>
      </c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v>465</v>
      </c>
      <c r="O232" s="9">
        <v>0</v>
      </c>
      <c r="P232" s="9">
        <v>305</v>
      </c>
      <c r="Q232" s="9">
        <v>60</v>
      </c>
      <c r="R232" s="9">
        <v>430</v>
      </c>
      <c r="S232" s="9">
        <v>48</v>
      </c>
      <c r="T232" s="9">
        <v>0</v>
      </c>
      <c r="U232" s="13">
        <f>H232+P232+I232+J232+K232+L232+M232+N232+O232+Q232+R232+S232+T232</f>
        <v>1308</v>
      </c>
      <c r="V232" s="13">
        <f>W232/(F232+G232)</f>
        <v>1434.11</v>
      </c>
      <c r="W232" s="36">
        <f>(U232+T232)*E232</f>
        <v>568195.19999999995</v>
      </c>
      <c r="X232" s="15" t="s">
        <v>41</v>
      </c>
      <c r="Y232" s="9" t="s">
        <v>32</v>
      </c>
      <c r="Z232" s="34">
        <v>0</v>
      </c>
      <c r="AA232" s="34">
        <v>0</v>
      </c>
      <c r="AB232" s="34">
        <v>0</v>
      </c>
      <c r="AC232" s="13">
        <f>W232</f>
        <v>568195.19999999995</v>
      </c>
    </row>
    <row r="233" spans="1:30" s="4" customFormat="1" ht="20.25" customHeight="1" x14ac:dyDescent="0.3">
      <c r="A233" s="8">
        <v>2015</v>
      </c>
      <c r="B233" s="16" t="str">
        <f>IF(OR(D233=0,D233=""),"",COUNTA($D$168:D233))</f>
        <v/>
      </c>
      <c r="C233" s="10"/>
      <c r="D233" s="11"/>
      <c r="E233" s="32">
        <f>SUM(E229:E232)</f>
        <v>3816.9</v>
      </c>
      <c r="F233" s="32">
        <f>SUM(F229:F232)</f>
        <v>2589.1999999999998</v>
      </c>
      <c r="G233" s="32">
        <f>SUM(G229:G232)</f>
        <v>0</v>
      </c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2"/>
      <c r="V233" s="13"/>
      <c r="W233" s="37">
        <f>SUM(W229:W232)</f>
        <v>2941865.7</v>
      </c>
      <c r="X233" s="14"/>
      <c r="Y233" s="9"/>
      <c r="Z233" s="35"/>
      <c r="AA233" s="35"/>
      <c r="AB233" s="35"/>
      <c r="AC233" s="12">
        <f>SUM(W233)-(Z233+AA233+AB233)</f>
        <v>2941865.7</v>
      </c>
      <c r="AD233" s="2"/>
    </row>
    <row r="234" spans="1:30" s="2" customFormat="1" ht="20.25" customHeight="1" x14ac:dyDescent="0.3">
      <c r="A234" s="8">
        <v>2015</v>
      </c>
      <c r="B234" s="16" t="str">
        <f>IF(OR(D234=0,D234=""),"",COUNTA($D$168:D234))</f>
        <v/>
      </c>
      <c r="C234" s="10" t="s">
        <v>575</v>
      </c>
      <c r="D234" s="11"/>
      <c r="E234" s="32"/>
      <c r="F234" s="32"/>
      <c r="G234" s="32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2"/>
      <c r="V234" s="13"/>
      <c r="W234" s="37"/>
      <c r="X234" s="14"/>
      <c r="Y234" s="9"/>
      <c r="Z234" s="35"/>
      <c r="AA234" s="35"/>
      <c r="AB234" s="35"/>
      <c r="AC234" s="12"/>
    </row>
    <row r="235" spans="1:30" ht="20.25" customHeight="1" x14ac:dyDescent="0.3">
      <c r="A235" s="8">
        <v>2015</v>
      </c>
      <c r="B235" s="16">
        <f>IF(OR(D235=0,D235=""),"",COUNTA($D$168:D235))</f>
        <v>38</v>
      </c>
      <c r="C235" s="17" t="s">
        <v>89</v>
      </c>
      <c r="D235" s="9">
        <v>1917</v>
      </c>
      <c r="E235" s="31">
        <v>530.6</v>
      </c>
      <c r="F235" s="31">
        <v>280.10000000000002</v>
      </c>
      <c r="G235" s="31">
        <v>0</v>
      </c>
      <c r="H235" s="9">
        <v>620</v>
      </c>
      <c r="I235" s="9">
        <v>1095</v>
      </c>
      <c r="J235" s="9">
        <v>0</v>
      </c>
      <c r="K235" s="9">
        <v>375</v>
      </c>
      <c r="L235" s="9">
        <v>480</v>
      </c>
      <c r="M235" s="9">
        <v>0</v>
      </c>
      <c r="N235" s="9">
        <v>465</v>
      </c>
      <c r="O235" s="9">
        <v>78</v>
      </c>
      <c r="P235" s="9">
        <v>305</v>
      </c>
      <c r="Q235" s="9">
        <v>60</v>
      </c>
      <c r="R235" s="9">
        <v>430</v>
      </c>
      <c r="S235" s="9">
        <v>48</v>
      </c>
      <c r="T235" s="9">
        <v>0</v>
      </c>
      <c r="U235" s="13">
        <f t="shared" ref="U235:U243" si="17">H235+P235+I235+J235+K235+L235+M235+N235+O235+Q235+R235+S235+T235</f>
        <v>3956</v>
      </c>
      <c r="V235" s="13">
        <f t="shared" ref="V235:V242" si="18">W235/(F235+G235)</f>
        <v>7493.94</v>
      </c>
      <c r="W235" s="36">
        <f t="shared" ref="W235:W243" si="19">(U235+T235)*E235</f>
        <v>2099053.6</v>
      </c>
      <c r="X235" s="15" t="s">
        <v>41</v>
      </c>
      <c r="Y235" s="9" t="s">
        <v>32</v>
      </c>
      <c r="Z235" s="34">
        <v>0</v>
      </c>
      <c r="AA235" s="34">
        <v>0</v>
      </c>
      <c r="AB235" s="34">
        <v>0</v>
      </c>
      <c r="AC235" s="13">
        <f t="shared" ref="AC235:AC244" si="20">SUM(W235)-(Z235+AA235+AB235)</f>
        <v>2099053.6</v>
      </c>
    </row>
    <row r="236" spans="1:30" ht="20.25" customHeight="1" x14ac:dyDescent="0.3">
      <c r="A236" s="8">
        <v>2015</v>
      </c>
      <c r="B236" s="16">
        <f>IF(OR(D236=0,D236=""),"",COUNTA($D$168:D236))</f>
        <v>39</v>
      </c>
      <c r="C236" s="17" t="s">
        <v>90</v>
      </c>
      <c r="D236" s="9">
        <v>1917</v>
      </c>
      <c r="E236" s="31">
        <v>184.7</v>
      </c>
      <c r="F236" s="31">
        <v>96.3</v>
      </c>
      <c r="G236" s="31">
        <v>60</v>
      </c>
      <c r="H236" s="9">
        <v>620</v>
      </c>
      <c r="I236" s="9">
        <v>1095</v>
      </c>
      <c r="J236" s="9">
        <v>0</v>
      </c>
      <c r="K236" s="9">
        <v>375</v>
      </c>
      <c r="L236" s="9">
        <v>480</v>
      </c>
      <c r="M236" s="9">
        <v>0</v>
      </c>
      <c r="N236" s="9">
        <v>465</v>
      </c>
      <c r="O236" s="9">
        <v>78</v>
      </c>
      <c r="P236" s="9">
        <v>305</v>
      </c>
      <c r="Q236" s="9">
        <v>60</v>
      </c>
      <c r="R236" s="9">
        <v>430</v>
      </c>
      <c r="S236" s="9">
        <v>48</v>
      </c>
      <c r="T236" s="9">
        <v>0</v>
      </c>
      <c r="U236" s="13">
        <f t="shared" si="17"/>
        <v>3956</v>
      </c>
      <c r="V236" s="13">
        <f t="shared" si="18"/>
        <v>4674.8100000000004</v>
      </c>
      <c r="W236" s="36">
        <f t="shared" si="19"/>
        <v>730673.2</v>
      </c>
      <c r="X236" s="15" t="s">
        <v>41</v>
      </c>
      <c r="Y236" s="9" t="s">
        <v>32</v>
      </c>
      <c r="Z236" s="34">
        <v>0</v>
      </c>
      <c r="AA236" s="34">
        <v>0</v>
      </c>
      <c r="AB236" s="34">
        <v>0</v>
      </c>
      <c r="AC236" s="13">
        <f t="shared" si="20"/>
        <v>730673.2</v>
      </c>
    </row>
    <row r="237" spans="1:30" ht="20.25" customHeight="1" x14ac:dyDescent="0.3">
      <c r="A237" s="8">
        <v>2015</v>
      </c>
      <c r="B237" s="16">
        <f>IF(OR(D237=0,D237=""),"",COUNTA($D$168:D237))</f>
        <v>40</v>
      </c>
      <c r="C237" s="17" t="s">
        <v>514</v>
      </c>
      <c r="D237" s="9">
        <v>1917</v>
      </c>
      <c r="E237" s="31">
        <v>330.8</v>
      </c>
      <c r="F237" s="31">
        <v>231.7</v>
      </c>
      <c r="G237" s="31">
        <v>0</v>
      </c>
      <c r="H237" s="9">
        <v>620</v>
      </c>
      <c r="I237" s="9">
        <v>0</v>
      </c>
      <c r="J237" s="9">
        <v>0</v>
      </c>
      <c r="K237" s="9">
        <v>375</v>
      </c>
      <c r="L237" s="9">
        <v>480</v>
      </c>
      <c r="M237" s="9">
        <v>0</v>
      </c>
      <c r="N237" s="9">
        <v>465</v>
      </c>
      <c r="O237" s="9">
        <v>78</v>
      </c>
      <c r="P237" s="9">
        <v>305</v>
      </c>
      <c r="Q237" s="9">
        <v>60</v>
      </c>
      <c r="R237" s="9">
        <v>430</v>
      </c>
      <c r="S237" s="9">
        <v>48</v>
      </c>
      <c r="T237" s="9">
        <v>0</v>
      </c>
      <c r="U237" s="13">
        <f t="shared" si="17"/>
        <v>2861</v>
      </c>
      <c r="V237" s="13">
        <f t="shared" si="18"/>
        <v>4084.67</v>
      </c>
      <c r="W237" s="36">
        <f t="shared" si="19"/>
        <v>946418.8</v>
      </c>
      <c r="X237" s="15" t="s">
        <v>41</v>
      </c>
      <c r="Y237" s="9" t="s">
        <v>32</v>
      </c>
      <c r="Z237" s="34">
        <v>0</v>
      </c>
      <c r="AA237" s="34">
        <v>0</v>
      </c>
      <c r="AB237" s="34">
        <v>0</v>
      </c>
      <c r="AC237" s="13">
        <f t="shared" si="20"/>
        <v>946418.8</v>
      </c>
    </row>
    <row r="238" spans="1:30" ht="20.25" customHeight="1" x14ac:dyDescent="0.3">
      <c r="A238" s="8">
        <v>2015</v>
      </c>
      <c r="B238" s="16">
        <f>IF(OR(D238=0,D238=""),"",COUNTA($D$168:D238))</f>
        <v>41</v>
      </c>
      <c r="C238" s="17" t="s">
        <v>91</v>
      </c>
      <c r="D238" s="9">
        <v>1917</v>
      </c>
      <c r="E238" s="31">
        <v>193.5</v>
      </c>
      <c r="F238" s="31">
        <v>81.2</v>
      </c>
      <c r="G238" s="31">
        <v>0</v>
      </c>
      <c r="H238" s="9">
        <v>620</v>
      </c>
      <c r="I238" s="9">
        <v>0</v>
      </c>
      <c r="J238" s="9">
        <v>0</v>
      </c>
      <c r="K238" s="9">
        <v>375</v>
      </c>
      <c r="L238" s="9">
        <v>480</v>
      </c>
      <c r="M238" s="9">
        <v>0</v>
      </c>
      <c r="N238" s="9">
        <v>465</v>
      </c>
      <c r="O238" s="9">
        <v>78</v>
      </c>
      <c r="P238" s="9">
        <v>305</v>
      </c>
      <c r="Q238" s="9">
        <v>60</v>
      </c>
      <c r="R238" s="9">
        <v>430</v>
      </c>
      <c r="S238" s="9">
        <v>48</v>
      </c>
      <c r="T238" s="9">
        <v>0</v>
      </c>
      <c r="U238" s="13">
        <f t="shared" si="17"/>
        <v>2861</v>
      </c>
      <c r="V238" s="13">
        <f t="shared" si="18"/>
        <v>6817.78</v>
      </c>
      <c r="W238" s="36">
        <f t="shared" si="19"/>
        <v>553603.5</v>
      </c>
      <c r="X238" s="15" t="s">
        <v>41</v>
      </c>
      <c r="Y238" s="9" t="s">
        <v>32</v>
      </c>
      <c r="Z238" s="34">
        <v>0</v>
      </c>
      <c r="AA238" s="34">
        <v>0</v>
      </c>
      <c r="AB238" s="34">
        <v>0</v>
      </c>
      <c r="AC238" s="13">
        <f t="shared" si="20"/>
        <v>553603.5</v>
      </c>
    </row>
    <row r="239" spans="1:30" ht="21.75" customHeight="1" x14ac:dyDescent="0.3">
      <c r="A239" s="8">
        <v>2015</v>
      </c>
      <c r="B239" s="16">
        <f>IF(OR(D239=0,D239=""),"",COUNTA($D$168:D239))</f>
        <v>42</v>
      </c>
      <c r="C239" s="17" t="s">
        <v>453</v>
      </c>
      <c r="D239" s="9">
        <v>1917</v>
      </c>
      <c r="E239" s="31">
        <v>254.8</v>
      </c>
      <c r="F239" s="31">
        <v>172.2</v>
      </c>
      <c r="G239" s="31">
        <v>0</v>
      </c>
      <c r="H239" s="9">
        <v>620</v>
      </c>
      <c r="I239" s="9">
        <v>0</v>
      </c>
      <c r="J239" s="9">
        <v>0</v>
      </c>
      <c r="K239" s="9">
        <v>375</v>
      </c>
      <c r="L239" s="9">
        <v>480</v>
      </c>
      <c r="M239" s="9">
        <v>0</v>
      </c>
      <c r="N239" s="9">
        <v>465</v>
      </c>
      <c r="O239" s="9">
        <v>78</v>
      </c>
      <c r="P239" s="9">
        <v>305</v>
      </c>
      <c r="Q239" s="9">
        <v>60</v>
      </c>
      <c r="R239" s="9">
        <v>430</v>
      </c>
      <c r="S239" s="9">
        <v>48</v>
      </c>
      <c r="T239" s="9">
        <v>0</v>
      </c>
      <c r="U239" s="13">
        <f t="shared" si="17"/>
        <v>2861</v>
      </c>
      <c r="V239" s="13">
        <f t="shared" si="18"/>
        <v>4233.3500000000004</v>
      </c>
      <c r="W239" s="36">
        <f t="shared" si="19"/>
        <v>728982.8</v>
      </c>
      <c r="X239" s="15" t="s">
        <v>41</v>
      </c>
      <c r="Y239" s="9" t="s">
        <v>32</v>
      </c>
      <c r="Z239" s="34">
        <v>0</v>
      </c>
      <c r="AA239" s="34">
        <v>0</v>
      </c>
      <c r="AB239" s="34">
        <v>0</v>
      </c>
      <c r="AC239" s="13">
        <f t="shared" si="20"/>
        <v>728982.8</v>
      </c>
    </row>
    <row r="240" spans="1:30" ht="20.25" customHeight="1" x14ac:dyDescent="0.3">
      <c r="A240" s="8">
        <v>2015</v>
      </c>
      <c r="B240" s="16">
        <f>IF(OR(D240=0,D240=""),"",COUNTA($D$168:D240))</f>
        <v>43</v>
      </c>
      <c r="C240" s="17" t="s">
        <v>454</v>
      </c>
      <c r="D240" s="9">
        <v>1917</v>
      </c>
      <c r="E240" s="31">
        <v>212</v>
      </c>
      <c r="F240" s="31">
        <v>185.4</v>
      </c>
      <c r="G240" s="31">
        <v>0</v>
      </c>
      <c r="H240" s="9">
        <v>620</v>
      </c>
      <c r="I240" s="9">
        <v>1095</v>
      </c>
      <c r="J240" s="9">
        <v>0</v>
      </c>
      <c r="K240" s="9">
        <v>375</v>
      </c>
      <c r="L240" s="9">
        <v>480</v>
      </c>
      <c r="M240" s="9">
        <v>0</v>
      </c>
      <c r="N240" s="9">
        <v>465</v>
      </c>
      <c r="O240" s="9">
        <v>78</v>
      </c>
      <c r="P240" s="9">
        <v>305</v>
      </c>
      <c r="Q240" s="9">
        <v>60</v>
      </c>
      <c r="R240" s="9">
        <v>430</v>
      </c>
      <c r="S240" s="9">
        <v>48</v>
      </c>
      <c r="T240" s="9">
        <v>0</v>
      </c>
      <c r="U240" s="13">
        <f t="shared" si="17"/>
        <v>3956</v>
      </c>
      <c r="V240" s="13">
        <f t="shared" si="18"/>
        <v>4523.58</v>
      </c>
      <c r="W240" s="36">
        <f t="shared" si="19"/>
        <v>838672</v>
      </c>
      <c r="X240" s="15" t="s">
        <v>41</v>
      </c>
      <c r="Y240" s="9" t="s">
        <v>32</v>
      </c>
      <c r="Z240" s="34">
        <v>0</v>
      </c>
      <c r="AA240" s="34">
        <v>0</v>
      </c>
      <c r="AB240" s="34">
        <v>0</v>
      </c>
      <c r="AC240" s="13">
        <f t="shared" si="20"/>
        <v>838672</v>
      </c>
    </row>
    <row r="241" spans="1:30" ht="20.25" customHeight="1" x14ac:dyDescent="0.3">
      <c r="A241" s="8">
        <v>2015</v>
      </c>
      <c r="B241" s="16">
        <f>IF(OR(D241=0,D241=""),"",COUNTA($D$168:D241))</f>
        <v>44</v>
      </c>
      <c r="C241" s="17" t="s">
        <v>535</v>
      </c>
      <c r="D241" s="9">
        <v>1994</v>
      </c>
      <c r="E241" s="31">
        <v>2734.7</v>
      </c>
      <c r="F241" s="31">
        <v>1645.7</v>
      </c>
      <c r="G241" s="31">
        <v>0</v>
      </c>
      <c r="H241" s="9">
        <v>0</v>
      </c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/>
      <c r="O241" s="9">
        <v>0</v>
      </c>
      <c r="P241" s="9">
        <v>305</v>
      </c>
      <c r="Q241" s="9">
        <v>60</v>
      </c>
      <c r="R241" s="9">
        <v>0</v>
      </c>
      <c r="S241" s="9">
        <v>48</v>
      </c>
      <c r="T241" s="9">
        <v>0</v>
      </c>
      <c r="U241" s="13">
        <f t="shared" si="17"/>
        <v>413</v>
      </c>
      <c r="V241" s="13">
        <f t="shared" si="18"/>
        <v>686.29</v>
      </c>
      <c r="W241" s="36">
        <f t="shared" si="19"/>
        <v>1129431.1000000001</v>
      </c>
      <c r="X241" s="15" t="s">
        <v>41</v>
      </c>
      <c r="Y241" s="9"/>
      <c r="Z241" s="34">
        <v>0</v>
      </c>
      <c r="AA241" s="34">
        <v>0</v>
      </c>
      <c r="AB241" s="34">
        <v>0</v>
      </c>
      <c r="AC241" s="13">
        <f t="shared" si="20"/>
        <v>1129431.1000000001</v>
      </c>
    </row>
    <row r="242" spans="1:30" ht="20.25" customHeight="1" x14ac:dyDescent="0.3">
      <c r="A242" s="8">
        <v>2015</v>
      </c>
      <c r="B242" s="16">
        <f>IF(OR(D242=0,D242=""),"",COUNTA($D$168:D242))</f>
        <v>45</v>
      </c>
      <c r="C242" s="17" t="s">
        <v>536</v>
      </c>
      <c r="D242" s="9">
        <v>1986</v>
      </c>
      <c r="E242" s="31">
        <v>3541.15</v>
      </c>
      <c r="F242" s="31">
        <v>1592.8</v>
      </c>
      <c r="G242" s="31">
        <v>0</v>
      </c>
      <c r="H242" s="9">
        <v>0</v>
      </c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465</v>
      </c>
      <c r="O242" s="9">
        <v>0</v>
      </c>
      <c r="P242" s="9">
        <v>0</v>
      </c>
      <c r="Q242" s="9">
        <v>0</v>
      </c>
      <c r="R242" s="9">
        <v>0</v>
      </c>
      <c r="S242" s="9">
        <v>48</v>
      </c>
      <c r="T242" s="9">
        <v>0</v>
      </c>
      <c r="U242" s="13">
        <f t="shared" si="17"/>
        <v>513</v>
      </c>
      <c r="V242" s="13">
        <f t="shared" si="18"/>
        <v>1140.51</v>
      </c>
      <c r="W242" s="36">
        <f t="shared" si="19"/>
        <v>1816609.95</v>
      </c>
      <c r="X242" s="15" t="s">
        <v>41</v>
      </c>
      <c r="Y242" s="9"/>
      <c r="Z242" s="34">
        <v>0</v>
      </c>
      <c r="AA242" s="34">
        <v>0</v>
      </c>
      <c r="AB242" s="34">
        <v>0</v>
      </c>
      <c r="AC242" s="13">
        <f t="shared" si="20"/>
        <v>1816609.95</v>
      </c>
    </row>
    <row r="243" spans="1:30" ht="20.25" customHeight="1" x14ac:dyDescent="0.3">
      <c r="A243" s="8">
        <v>2015</v>
      </c>
      <c r="B243" s="16">
        <f>IF(OR(D243=0,D243=""),"",COUNTA($D$168:D243))</f>
        <v>46</v>
      </c>
      <c r="C243" s="17" t="s">
        <v>537</v>
      </c>
      <c r="D243" s="9">
        <v>1977</v>
      </c>
      <c r="E243" s="31">
        <v>4021.1</v>
      </c>
      <c r="F243" s="31">
        <v>2080.1</v>
      </c>
      <c r="G243" s="31">
        <v>185.5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465</v>
      </c>
      <c r="O243" s="9">
        <v>0</v>
      </c>
      <c r="P243" s="9">
        <v>0</v>
      </c>
      <c r="Q243" s="9">
        <v>0</v>
      </c>
      <c r="R243" s="9">
        <v>0</v>
      </c>
      <c r="S243" s="9">
        <v>48</v>
      </c>
      <c r="T243" s="9">
        <v>0</v>
      </c>
      <c r="U243" s="13">
        <f t="shared" si="17"/>
        <v>513</v>
      </c>
      <c r="V243" s="13"/>
      <c r="W243" s="36">
        <f t="shared" si="19"/>
        <v>2062824.3</v>
      </c>
      <c r="X243" s="15" t="s">
        <v>41</v>
      </c>
      <c r="Y243" s="9"/>
      <c r="Z243" s="34">
        <v>0</v>
      </c>
      <c r="AA243" s="34">
        <v>0</v>
      </c>
      <c r="AB243" s="34">
        <v>0</v>
      </c>
      <c r="AC243" s="13">
        <f t="shared" si="20"/>
        <v>2062824.3</v>
      </c>
    </row>
    <row r="244" spans="1:30" s="4" customFormat="1" ht="20.25" customHeight="1" x14ac:dyDescent="0.3">
      <c r="A244" s="8">
        <v>2015</v>
      </c>
      <c r="B244" s="16" t="str">
        <f>IF(OR(D244=0,D244=""),"",COUNTA($D$168:D244))</f>
        <v/>
      </c>
      <c r="C244" s="10"/>
      <c r="D244" s="11"/>
      <c r="E244" s="32">
        <f>SUM(E235:E243)</f>
        <v>12003.35</v>
      </c>
      <c r="F244" s="32">
        <f>SUM(F235:F243)</f>
        <v>6365.5</v>
      </c>
      <c r="G244" s="32">
        <f>SUM(G235:G243)</f>
        <v>245.5</v>
      </c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2"/>
      <c r="V244" s="13"/>
      <c r="W244" s="37">
        <f>SUM(W235:W243)</f>
        <v>10906269.25</v>
      </c>
      <c r="X244" s="14"/>
      <c r="Y244" s="9"/>
      <c r="Z244" s="35"/>
      <c r="AA244" s="35"/>
      <c r="AB244" s="35"/>
      <c r="AC244" s="12">
        <f t="shared" si="20"/>
        <v>10906269.25</v>
      </c>
      <c r="AD244" s="2"/>
    </row>
    <row r="245" spans="1:30" ht="20.25" customHeight="1" x14ac:dyDescent="0.3">
      <c r="A245" s="8">
        <v>2015</v>
      </c>
      <c r="B245" s="16" t="str">
        <f>IF(OR(D245=0,D245=""),"",COUNTA($D$168:D245))</f>
        <v/>
      </c>
      <c r="C245" s="10" t="s">
        <v>22</v>
      </c>
      <c r="D245" s="11"/>
      <c r="E245" s="32"/>
      <c r="F245" s="32"/>
      <c r="G245" s="32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2"/>
      <c r="V245" s="13"/>
      <c r="W245" s="37"/>
      <c r="X245" s="14"/>
      <c r="Y245" s="9"/>
      <c r="Z245" s="35"/>
      <c r="AA245" s="35"/>
      <c r="AB245" s="35"/>
      <c r="AC245" s="12"/>
    </row>
    <row r="246" spans="1:30" ht="20.25" customHeight="1" x14ac:dyDescent="0.3">
      <c r="A246" s="8">
        <v>2015</v>
      </c>
      <c r="B246" s="16">
        <f>IF(OR(D246=0,D246=""),"",COUNTA($D$168:D246))</f>
        <v>47</v>
      </c>
      <c r="C246" s="17" t="s">
        <v>92</v>
      </c>
      <c r="D246" s="9">
        <v>1963</v>
      </c>
      <c r="E246" s="31">
        <v>701.5</v>
      </c>
      <c r="F246" s="31">
        <v>644.20000000000005</v>
      </c>
      <c r="G246" s="31">
        <v>0</v>
      </c>
      <c r="H246" s="9">
        <v>620</v>
      </c>
      <c r="I246" s="9">
        <v>0</v>
      </c>
      <c r="J246" s="9">
        <v>0</v>
      </c>
      <c r="K246" s="9">
        <v>375</v>
      </c>
      <c r="L246" s="9">
        <v>0</v>
      </c>
      <c r="M246" s="9">
        <v>0</v>
      </c>
      <c r="N246" s="9">
        <v>465</v>
      </c>
      <c r="O246" s="9">
        <v>0</v>
      </c>
      <c r="P246" s="9">
        <v>305</v>
      </c>
      <c r="Q246" s="9">
        <v>60</v>
      </c>
      <c r="R246" s="9">
        <v>430</v>
      </c>
      <c r="S246" s="9">
        <v>48</v>
      </c>
      <c r="T246" s="9">
        <v>0</v>
      </c>
      <c r="U246" s="13">
        <f>H246+P246+I246+J246+K246+L246+M246+N246+O246+Q246+R246+S246+T246</f>
        <v>2303</v>
      </c>
      <c r="V246" s="13">
        <f>W246/(F246+G246)</f>
        <v>2507.85</v>
      </c>
      <c r="W246" s="36">
        <f>(U246+T246)*E246</f>
        <v>1615554.5</v>
      </c>
      <c r="X246" s="15" t="s">
        <v>41</v>
      </c>
      <c r="Y246" s="9" t="s">
        <v>32</v>
      </c>
      <c r="Z246" s="34">
        <v>0</v>
      </c>
      <c r="AA246" s="34">
        <v>0</v>
      </c>
      <c r="AB246" s="34">
        <v>0</v>
      </c>
      <c r="AC246" s="13">
        <f>SUM(W246)-(Z246+AA246+AB246)</f>
        <v>1615554.5</v>
      </c>
    </row>
    <row r="247" spans="1:30" s="4" customFormat="1" ht="20.25" customHeight="1" x14ac:dyDescent="0.3">
      <c r="A247" s="8">
        <v>2015</v>
      </c>
      <c r="B247" s="16" t="str">
        <f>IF(OR(D247=0,D247=""),"",COUNTA($D$168:D247))</f>
        <v/>
      </c>
      <c r="C247" s="10"/>
      <c r="D247" s="11"/>
      <c r="E247" s="32">
        <f>E246</f>
        <v>701.5</v>
      </c>
      <c r="F247" s="32">
        <f>F246</f>
        <v>644.20000000000005</v>
      </c>
      <c r="G247" s="32">
        <v>0</v>
      </c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2"/>
      <c r="V247" s="13"/>
      <c r="W247" s="37">
        <f>SUM(W246)</f>
        <v>1615554.5</v>
      </c>
      <c r="X247" s="14"/>
      <c r="Y247" s="9"/>
      <c r="Z247" s="35"/>
      <c r="AA247" s="35"/>
      <c r="AB247" s="35"/>
      <c r="AC247" s="12">
        <f>SUM(W247)-(Z247+AA247+AB247)</f>
        <v>1615554.5</v>
      </c>
      <c r="AD247" s="2"/>
    </row>
    <row r="248" spans="1:30" ht="20.25" customHeight="1" x14ac:dyDescent="0.3">
      <c r="A248" s="8">
        <v>2015</v>
      </c>
      <c r="B248" s="16" t="str">
        <f>IF(OR(D248=0,D248=""),"",COUNTA($D$168:D248))</f>
        <v/>
      </c>
      <c r="C248" s="10" t="s">
        <v>596</v>
      </c>
      <c r="D248" s="11"/>
      <c r="E248" s="32"/>
      <c r="F248" s="32"/>
      <c r="G248" s="32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2"/>
      <c r="V248" s="13"/>
      <c r="W248" s="37"/>
      <c r="X248" s="14"/>
      <c r="Y248" s="9"/>
      <c r="Z248" s="35"/>
      <c r="AA248" s="35"/>
      <c r="AB248" s="35"/>
      <c r="AC248" s="12"/>
    </row>
    <row r="249" spans="1:30" ht="20.25" customHeight="1" x14ac:dyDescent="0.3">
      <c r="A249" s="8">
        <v>2015</v>
      </c>
      <c r="B249" s="16">
        <f>IF(OR(D249=0,D249=""),"",COUNTA($D$168:D249))</f>
        <v>48</v>
      </c>
      <c r="C249" s="17" t="s">
        <v>93</v>
      </c>
      <c r="D249" s="9">
        <v>1917</v>
      </c>
      <c r="E249" s="31">
        <v>160.6</v>
      </c>
      <c r="F249" s="31">
        <v>89.9</v>
      </c>
      <c r="G249" s="31">
        <v>70.7</v>
      </c>
      <c r="H249" s="9">
        <v>620</v>
      </c>
      <c r="I249" s="9">
        <v>0</v>
      </c>
      <c r="J249" s="9">
        <v>0</v>
      </c>
      <c r="K249" s="9">
        <v>375</v>
      </c>
      <c r="L249" s="9">
        <v>480</v>
      </c>
      <c r="M249" s="9">
        <v>0</v>
      </c>
      <c r="N249" s="9">
        <v>465</v>
      </c>
      <c r="O249" s="9">
        <v>78</v>
      </c>
      <c r="P249" s="9">
        <v>305</v>
      </c>
      <c r="Q249" s="9">
        <v>60</v>
      </c>
      <c r="R249" s="9">
        <v>430</v>
      </c>
      <c r="S249" s="9">
        <v>48</v>
      </c>
      <c r="T249" s="9">
        <v>0</v>
      </c>
      <c r="U249" s="13">
        <f>H249+P249+I249+J249+K249+L249+M249+N249+O249+Q249+R249+S249+T249</f>
        <v>2861</v>
      </c>
      <c r="V249" s="13">
        <f>W249/(F249+G249)</f>
        <v>2861</v>
      </c>
      <c r="W249" s="36">
        <f>(U249+T249)*E249</f>
        <v>459476.6</v>
      </c>
      <c r="X249" s="15" t="s">
        <v>41</v>
      </c>
      <c r="Y249" s="9" t="s">
        <v>32</v>
      </c>
      <c r="Z249" s="34">
        <v>0</v>
      </c>
      <c r="AA249" s="34">
        <v>0</v>
      </c>
      <c r="AB249" s="34">
        <v>0</v>
      </c>
      <c r="AC249" s="13">
        <f>SUM(W249)-(Z249+AA249+AB249)</f>
        <v>459476.6</v>
      </c>
    </row>
    <row r="250" spans="1:30" ht="20.25" customHeight="1" x14ac:dyDescent="0.3">
      <c r="A250" s="8">
        <v>2015</v>
      </c>
      <c r="B250" s="16">
        <f>IF(OR(D250=0,D250=""),"",COUNTA($D$168:D250))</f>
        <v>49</v>
      </c>
      <c r="C250" s="17" t="s">
        <v>94</v>
      </c>
      <c r="D250" s="9">
        <v>1917</v>
      </c>
      <c r="E250" s="31">
        <v>195.3</v>
      </c>
      <c r="F250" s="31">
        <v>197</v>
      </c>
      <c r="G250" s="31">
        <v>35.299999999999997</v>
      </c>
      <c r="H250" s="9">
        <v>620</v>
      </c>
      <c r="I250" s="9">
        <v>0</v>
      </c>
      <c r="J250" s="9">
        <v>0</v>
      </c>
      <c r="K250" s="9">
        <v>375</v>
      </c>
      <c r="L250" s="9">
        <v>480</v>
      </c>
      <c r="M250" s="9">
        <v>0</v>
      </c>
      <c r="N250" s="9">
        <v>465</v>
      </c>
      <c r="O250" s="9">
        <v>78</v>
      </c>
      <c r="P250" s="9">
        <v>305</v>
      </c>
      <c r="Q250" s="9">
        <v>60</v>
      </c>
      <c r="R250" s="9">
        <v>430</v>
      </c>
      <c r="S250" s="9">
        <v>48</v>
      </c>
      <c r="T250" s="9">
        <v>0</v>
      </c>
      <c r="U250" s="13">
        <f>H250+P250+I250+J250+K250+L250+M250+N250+O250+Q250+R250+S250+T250</f>
        <v>2861</v>
      </c>
      <c r="V250" s="13">
        <f>W250/(F250+G250)</f>
        <v>2405.31</v>
      </c>
      <c r="W250" s="36">
        <f>(U250+T250)*E250</f>
        <v>558753.30000000005</v>
      </c>
      <c r="X250" s="15" t="s">
        <v>41</v>
      </c>
      <c r="Y250" s="9" t="s">
        <v>32</v>
      </c>
      <c r="Z250" s="34">
        <v>0</v>
      </c>
      <c r="AA250" s="34">
        <v>0</v>
      </c>
      <c r="AB250" s="34">
        <v>0</v>
      </c>
      <c r="AC250" s="13">
        <f>SUM(W250)-(Z250+AA250+AB250)</f>
        <v>558753.30000000005</v>
      </c>
    </row>
    <row r="251" spans="1:30" ht="20.25" customHeight="1" x14ac:dyDescent="0.3">
      <c r="A251" s="8">
        <v>2015</v>
      </c>
      <c r="B251" s="16">
        <f>IF(OR(D251=0,D251=""),"",COUNTA($D$168:D251))</f>
        <v>50</v>
      </c>
      <c r="C251" s="17" t="s">
        <v>95</v>
      </c>
      <c r="D251" s="9">
        <v>1917</v>
      </c>
      <c r="E251" s="31">
        <v>111.6</v>
      </c>
      <c r="F251" s="31">
        <v>73.2</v>
      </c>
      <c r="G251" s="31">
        <v>38.4</v>
      </c>
      <c r="H251" s="9">
        <v>620</v>
      </c>
      <c r="I251" s="9">
        <v>0</v>
      </c>
      <c r="J251" s="9">
        <v>0</v>
      </c>
      <c r="K251" s="9">
        <v>375</v>
      </c>
      <c r="L251" s="9">
        <v>0</v>
      </c>
      <c r="M251" s="9">
        <v>0</v>
      </c>
      <c r="N251" s="9">
        <v>465</v>
      </c>
      <c r="O251" s="9">
        <v>78</v>
      </c>
      <c r="P251" s="9">
        <v>305</v>
      </c>
      <c r="Q251" s="9">
        <v>60</v>
      </c>
      <c r="R251" s="9">
        <v>430</v>
      </c>
      <c r="S251" s="9">
        <v>48</v>
      </c>
      <c r="T251" s="9">
        <v>0</v>
      </c>
      <c r="U251" s="13">
        <f>H251+P251+I251+J251+K251+L251+M251+N251+O251+Q251+R251+S251+T251</f>
        <v>2381</v>
      </c>
      <c r="V251" s="13">
        <f>W251/(F251+G251)</f>
        <v>2381</v>
      </c>
      <c r="W251" s="36">
        <f>(U251+T251)*E251</f>
        <v>265719.59999999998</v>
      </c>
      <c r="X251" s="15" t="s">
        <v>41</v>
      </c>
      <c r="Y251" s="9" t="s">
        <v>32</v>
      </c>
      <c r="Z251" s="34">
        <v>0</v>
      </c>
      <c r="AA251" s="34">
        <v>0</v>
      </c>
      <c r="AB251" s="34">
        <v>0</v>
      </c>
      <c r="AC251" s="13">
        <f>SUM(W251)-(Z251+AA251+AB251)</f>
        <v>265719.59999999998</v>
      </c>
    </row>
    <row r="252" spans="1:30" s="4" customFormat="1" ht="20.25" customHeight="1" x14ac:dyDescent="0.3">
      <c r="A252" s="8">
        <v>2015</v>
      </c>
      <c r="B252" s="16" t="str">
        <f>IF(OR(D252=0,D252=""),"",COUNTA($D$168:D252))</f>
        <v/>
      </c>
      <c r="C252" s="10"/>
      <c r="D252" s="11"/>
      <c r="E252" s="32">
        <f>SUM(E249:E251)</f>
        <v>467.5</v>
      </c>
      <c r="F252" s="32">
        <f>SUM(F249:F251)</f>
        <v>360.1</v>
      </c>
      <c r="G252" s="32">
        <f>SUM(G249:G251)</f>
        <v>144.4</v>
      </c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2"/>
      <c r="V252" s="13"/>
      <c r="W252" s="37">
        <f>SUM(W249:W251)</f>
        <v>1283949.5</v>
      </c>
      <c r="X252" s="14"/>
      <c r="Y252" s="9"/>
      <c r="Z252" s="35">
        <v>0</v>
      </c>
      <c r="AA252" s="35">
        <v>0</v>
      </c>
      <c r="AB252" s="35">
        <v>0</v>
      </c>
      <c r="AC252" s="12">
        <f>SUM(W252)-(Z252+AA252+AB252)</f>
        <v>1283949.5</v>
      </c>
      <c r="AD252" s="2"/>
    </row>
    <row r="253" spans="1:30" ht="20.25" customHeight="1" x14ac:dyDescent="0.3">
      <c r="A253" s="8">
        <v>2015</v>
      </c>
      <c r="B253" s="16" t="str">
        <f>IF(OR(D253=0,D253=""),"",COUNTA($D$168:D253))</f>
        <v/>
      </c>
      <c r="C253" s="10" t="s">
        <v>327</v>
      </c>
      <c r="D253" s="11"/>
      <c r="E253" s="32"/>
      <c r="F253" s="32"/>
      <c r="G253" s="32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2"/>
      <c r="V253" s="13"/>
      <c r="W253" s="37"/>
      <c r="X253" s="14"/>
      <c r="Y253" s="9"/>
      <c r="Z253" s="35"/>
      <c r="AA253" s="35"/>
      <c r="AB253" s="35"/>
      <c r="AC253" s="12"/>
    </row>
    <row r="254" spans="1:30" ht="20.25" customHeight="1" x14ac:dyDescent="0.3">
      <c r="A254" s="8">
        <v>2015</v>
      </c>
      <c r="B254" s="16">
        <f>IF(OR(D254=0,D254=""),"",COUNTA($D$168:D254))</f>
        <v>51</v>
      </c>
      <c r="C254" s="17" t="s">
        <v>152</v>
      </c>
      <c r="D254" s="9">
        <v>1917</v>
      </c>
      <c r="E254" s="31">
        <v>409.4</v>
      </c>
      <c r="F254" s="31">
        <v>371.4</v>
      </c>
      <c r="G254" s="31">
        <v>0</v>
      </c>
      <c r="H254" s="9">
        <v>620</v>
      </c>
      <c r="I254" s="9">
        <v>0</v>
      </c>
      <c r="J254" s="9">
        <v>0</v>
      </c>
      <c r="K254" s="9">
        <v>375</v>
      </c>
      <c r="L254" s="9">
        <v>0</v>
      </c>
      <c r="M254" s="9">
        <v>0</v>
      </c>
      <c r="N254" s="9">
        <v>465</v>
      </c>
      <c r="O254" s="9">
        <v>0</v>
      </c>
      <c r="P254" s="9">
        <v>305</v>
      </c>
      <c r="Q254" s="9">
        <v>60</v>
      </c>
      <c r="R254" s="9">
        <v>430</v>
      </c>
      <c r="S254" s="9">
        <v>48</v>
      </c>
      <c r="T254" s="9">
        <v>0</v>
      </c>
      <c r="U254" s="13">
        <f>H254+P254+I254+J254+K254+L254+M254+N254+O254+Q254+R254+S254+T254</f>
        <v>2303</v>
      </c>
      <c r="V254" s="13">
        <f>W254/(F254+G254)</f>
        <v>2538.63</v>
      </c>
      <c r="W254" s="36">
        <f>(U254+T254)*E254</f>
        <v>942848.2</v>
      </c>
      <c r="X254" s="15" t="s">
        <v>41</v>
      </c>
      <c r="Y254" s="9" t="s">
        <v>32</v>
      </c>
      <c r="Z254" s="34">
        <v>0</v>
      </c>
      <c r="AA254" s="34">
        <v>0</v>
      </c>
      <c r="AB254" s="34">
        <v>0</v>
      </c>
      <c r="AC254" s="13">
        <f>SUM(W254)-(Z254+AA254+AB254)</f>
        <v>942848.2</v>
      </c>
    </row>
    <row r="255" spans="1:30" ht="20.25" customHeight="1" x14ac:dyDescent="0.3">
      <c r="A255" s="8">
        <v>2015</v>
      </c>
      <c r="B255" s="16">
        <f>IF(OR(D255=0,D255=""),"",COUNTA($D$168:D255))</f>
        <v>52</v>
      </c>
      <c r="C255" s="17" t="s">
        <v>153</v>
      </c>
      <c r="D255" s="9">
        <v>1917</v>
      </c>
      <c r="E255" s="31">
        <v>400.6</v>
      </c>
      <c r="F255" s="31">
        <v>362.3</v>
      </c>
      <c r="G255" s="31">
        <v>0</v>
      </c>
      <c r="H255" s="9">
        <v>620</v>
      </c>
      <c r="I255" s="9">
        <v>0</v>
      </c>
      <c r="J255" s="9">
        <v>0</v>
      </c>
      <c r="K255" s="9">
        <v>375</v>
      </c>
      <c r="L255" s="9">
        <v>0</v>
      </c>
      <c r="M255" s="9">
        <v>0</v>
      </c>
      <c r="N255" s="9">
        <v>465</v>
      </c>
      <c r="O255" s="9">
        <v>78</v>
      </c>
      <c r="P255" s="9">
        <v>305</v>
      </c>
      <c r="Q255" s="9">
        <v>60</v>
      </c>
      <c r="R255" s="9">
        <v>430</v>
      </c>
      <c r="S255" s="9">
        <v>48</v>
      </c>
      <c r="T255" s="9">
        <v>0</v>
      </c>
      <c r="U255" s="13">
        <f>H255+P255+I255+J255+K255+L255+M255+N255+O255+Q255+R255+S255+T255</f>
        <v>2381</v>
      </c>
      <c r="V255" s="13">
        <f>W255/(F255+G255)</f>
        <v>2632.7</v>
      </c>
      <c r="W255" s="36">
        <f>(U255+T255)*E255</f>
        <v>953828.6</v>
      </c>
      <c r="X255" s="15" t="s">
        <v>41</v>
      </c>
      <c r="Y255" s="9" t="s">
        <v>32</v>
      </c>
      <c r="Z255" s="34">
        <v>0</v>
      </c>
      <c r="AA255" s="34">
        <v>0</v>
      </c>
      <c r="AB255" s="34">
        <v>0</v>
      </c>
      <c r="AC255" s="13">
        <f>SUM(W255)-(Z255+AA255+AB255)</f>
        <v>953828.6</v>
      </c>
    </row>
    <row r="256" spans="1:30" ht="20.25" customHeight="1" x14ac:dyDescent="0.3">
      <c r="A256" s="8">
        <v>2015</v>
      </c>
      <c r="B256" s="16">
        <f>IF(OR(D256=0,D256=""),"",COUNTA($D$168:D256))</f>
        <v>53</v>
      </c>
      <c r="C256" s="17" t="s">
        <v>326</v>
      </c>
      <c r="D256" s="9">
        <v>1978</v>
      </c>
      <c r="E256" s="31">
        <v>960</v>
      </c>
      <c r="F256" s="31">
        <v>713.8</v>
      </c>
      <c r="G256" s="31">
        <v>0</v>
      </c>
      <c r="H256" s="9">
        <v>0</v>
      </c>
      <c r="I256" s="9">
        <v>0</v>
      </c>
      <c r="J256" s="9">
        <v>0</v>
      </c>
      <c r="K256" s="9">
        <v>0</v>
      </c>
      <c r="L256" s="9">
        <v>0</v>
      </c>
      <c r="M256" s="9">
        <v>0</v>
      </c>
      <c r="N256" s="9">
        <v>465</v>
      </c>
      <c r="O256" s="9">
        <v>0</v>
      </c>
      <c r="P256" s="9">
        <v>0</v>
      </c>
      <c r="Q256" s="9">
        <v>0</v>
      </c>
      <c r="R256" s="9">
        <v>0</v>
      </c>
      <c r="S256" s="9">
        <v>0</v>
      </c>
      <c r="T256" s="9">
        <v>0</v>
      </c>
      <c r="U256" s="13">
        <f>H256+P256+I256+J256+K256+L256+M256+N256+O256+Q256+R256+S256+T256</f>
        <v>465</v>
      </c>
      <c r="V256" s="13">
        <f>W256/(F256+G256)</f>
        <v>625.39</v>
      </c>
      <c r="W256" s="36">
        <f>(U256+T256)*E256</f>
        <v>446400</v>
      </c>
      <c r="X256" s="15" t="s">
        <v>41</v>
      </c>
      <c r="Y256" s="9" t="s">
        <v>32</v>
      </c>
      <c r="Z256" s="34">
        <v>0</v>
      </c>
      <c r="AA256" s="34">
        <v>0</v>
      </c>
      <c r="AB256" s="34">
        <v>0</v>
      </c>
      <c r="AC256" s="13">
        <f>SUM(W256)-(Z256+AA256+AB256)</f>
        <v>446400</v>
      </c>
    </row>
    <row r="257" spans="1:30" s="4" customFormat="1" ht="20.25" customHeight="1" x14ac:dyDescent="0.3">
      <c r="A257" s="8">
        <v>2015</v>
      </c>
      <c r="B257" s="16" t="str">
        <f>IF(OR(D257=0,D257=""),"",COUNTA($D$168:D257))</f>
        <v/>
      </c>
      <c r="C257" s="10"/>
      <c r="D257" s="11"/>
      <c r="E257" s="32">
        <f>SUM(E254:E256)</f>
        <v>1770</v>
      </c>
      <c r="F257" s="32">
        <f>SUM(F254:F256)</f>
        <v>1447.5</v>
      </c>
      <c r="G257" s="32">
        <v>0</v>
      </c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2"/>
      <c r="V257" s="13"/>
      <c r="W257" s="37">
        <f>SUM(W254:W256)</f>
        <v>2343076.7999999998</v>
      </c>
      <c r="X257" s="14"/>
      <c r="Y257" s="9"/>
      <c r="Z257" s="35"/>
      <c r="AA257" s="35"/>
      <c r="AB257" s="35"/>
      <c r="AC257" s="12">
        <f>SUM(W257)-(Z257+AA257+AB257)</f>
        <v>2343076.7999999998</v>
      </c>
      <c r="AD257" s="2"/>
    </row>
    <row r="258" spans="1:30" ht="20.25" customHeight="1" x14ac:dyDescent="0.3">
      <c r="A258" s="8">
        <v>2015</v>
      </c>
      <c r="B258" s="16" t="str">
        <f>IF(OR(D258=0,D258=""),"",COUNTA($D$168:D258))</f>
        <v/>
      </c>
      <c r="C258" s="10" t="s">
        <v>15</v>
      </c>
      <c r="D258" s="11"/>
      <c r="E258" s="32"/>
      <c r="F258" s="32"/>
      <c r="G258" s="32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2"/>
      <c r="V258" s="13"/>
      <c r="W258" s="37"/>
      <c r="X258" s="14"/>
      <c r="Y258" s="9"/>
      <c r="Z258" s="35"/>
      <c r="AA258" s="35"/>
      <c r="AB258" s="35"/>
      <c r="AC258" s="12"/>
    </row>
    <row r="259" spans="1:30" ht="20.25" customHeight="1" x14ac:dyDescent="0.3">
      <c r="A259" s="8">
        <v>2015</v>
      </c>
      <c r="B259" s="16">
        <f>IF(OR(D259=0,D259=""),"",COUNTA($D$168:D259))</f>
        <v>54</v>
      </c>
      <c r="C259" s="17" t="s">
        <v>455</v>
      </c>
      <c r="D259" s="9">
        <v>1958</v>
      </c>
      <c r="E259" s="31">
        <v>434.1</v>
      </c>
      <c r="F259" s="31">
        <v>434.1</v>
      </c>
      <c r="G259" s="31">
        <v>0</v>
      </c>
      <c r="H259" s="9">
        <v>620</v>
      </c>
      <c r="I259" s="9">
        <v>1095</v>
      </c>
      <c r="J259" s="9">
        <v>0</v>
      </c>
      <c r="K259" s="9">
        <v>375</v>
      </c>
      <c r="L259" s="9">
        <v>480</v>
      </c>
      <c r="M259" s="9">
        <v>0</v>
      </c>
      <c r="N259" s="9">
        <v>465</v>
      </c>
      <c r="O259" s="9">
        <v>78</v>
      </c>
      <c r="P259" s="9">
        <v>305</v>
      </c>
      <c r="Q259" s="9">
        <v>60</v>
      </c>
      <c r="R259" s="9">
        <v>430</v>
      </c>
      <c r="S259" s="9">
        <v>48</v>
      </c>
      <c r="T259" s="9">
        <v>0</v>
      </c>
      <c r="U259" s="13">
        <f>H259+P259+I259+J259+K259+L259+M259+N259+O259+Q259+R259+S259+T259</f>
        <v>3956</v>
      </c>
      <c r="V259" s="13">
        <f>W259/(F259+G259)</f>
        <v>3956</v>
      </c>
      <c r="W259" s="36">
        <f>(U259+T259)*E259</f>
        <v>1717299.6</v>
      </c>
      <c r="X259" s="15" t="s">
        <v>41</v>
      </c>
      <c r="Y259" s="9" t="s">
        <v>32</v>
      </c>
      <c r="Z259" s="34">
        <v>0</v>
      </c>
      <c r="AA259" s="34">
        <v>0</v>
      </c>
      <c r="AB259" s="34">
        <v>0</v>
      </c>
      <c r="AC259" s="13">
        <f>SUM(W259)-(Z259+AA259+AB259)</f>
        <v>1717299.6</v>
      </c>
    </row>
    <row r="260" spans="1:30" s="4" customFormat="1" ht="20.25" customHeight="1" x14ac:dyDescent="0.3">
      <c r="A260" s="8">
        <v>2015</v>
      </c>
      <c r="B260" s="16" t="str">
        <f>IF(OR(D260=0,D260=""),"",COUNTA($D$168:D260))</f>
        <v/>
      </c>
      <c r="C260" s="10"/>
      <c r="D260" s="11"/>
      <c r="E260" s="32">
        <f>E259</f>
        <v>434.1</v>
      </c>
      <c r="F260" s="32">
        <f>F259</f>
        <v>434.1</v>
      </c>
      <c r="G260" s="32">
        <v>0</v>
      </c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2"/>
      <c r="V260" s="13"/>
      <c r="W260" s="37">
        <f>SUM(W259)</f>
        <v>1717299.6</v>
      </c>
      <c r="X260" s="14"/>
      <c r="Y260" s="9"/>
      <c r="Z260" s="35"/>
      <c r="AA260" s="35"/>
      <c r="AB260" s="35"/>
      <c r="AC260" s="12">
        <f>SUM(W260)-(Z260+AA260+AB260)</f>
        <v>1717299.6</v>
      </c>
      <c r="AD260" s="2"/>
    </row>
    <row r="261" spans="1:30" ht="20.25" customHeight="1" x14ac:dyDescent="0.3">
      <c r="A261" s="8">
        <v>2015</v>
      </c>
      <c r="B261" s="16" t="str">
        <f>IF(OR(D261=0,D261=""),"",COUNTA($D$168:D261))</f>
        <v/>
      </c>
      <c r="C261" s="10" t="s">
        <v>25</v>
      </c>
      <c r="D261" s="11"/>
      <c r="E261" s="32"/>
      <c r="F261" s="32"/>
      <c r="G261" s="32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2"/>
      <c r="V261" s="13"/>
      <c r="W261" s="37"/>
      <c r="X261" s="14"/>
      <c r="Y261" s="9"/>
      <c r="Z261" s="35"/>
      <c r="AA261" s="35"/>
      <c r="AB261" s="35"/>
      <c r="AC261" s="12"/>
    </row>
    <row r="262" spans="1:30" ht="20.25" customHeight="1" x14ac:dyDescent="0.3">
      <c r="A262" s="8">
        <v>2015</v>
      </c>
      <c r="B262" s="16">
        <f>IF(OR(D262=0,D262=""),"",COUNTA($D$168:D262))</f>
        <v>55</v>
      </c>
      <c r="C262" s="17" t="s">
        <v>96</v>
      </c>
      <c r="D262" s="9">
        <v>1961</v>
      </c>
      <c r="E262" s="31">
        <v>733.6</v>
      </c>
      <c r="F262" s="31">
        <v>704.6</v>
      </c>
      <c r="G262" s="31">
        <v>0</v>
      </c>
      <c r="H262" s="9">
        <v>620</v>
      </c>
      <c r="I262" s="9">
        <v>1095</v>
      </c>
      <c r="J262" s="9">
        <v>0</v>
      </c>
      <c r="K262" s="9">
        <v>375</v>
      </c>
      <c r="L262" s="9">
        <v>480</v>
      </c>
      <c r="M262" s="9">
        <v>0</v>
      </c>
      <c r="N262" s="9">
        <v>465</v>
      </c>
      <c r="O262" s="9">
        <v>78</v>
      </c>
      <c r="P262" s="9">
        <v>305</v>
      </c>
      <c r="Q262" s="9">
        <v>60</v>
      </c>
      <c r="R262" s="9">
        <v>430</v>
      </c>
      <c r="S262" s="9">
        <v>48</v>
      </c>
      <c r="T262" s="9">
        <v>0</v>
      </c>
      <c r="U262" s="13">
        <f>H262+P262+I262+J262+K262+L262+M262+N262+O262+Q262+R262+S262+T262</f>
        <v>3956</v>
      </c>
      <c r="V262" s="13">
        <f>W262/(F262+G262)</f>
        <v>4118.82</v>
      </c>
      <c r="W262" s="36">
        <f>(U262+T262)*E262</f>
        <v>2902121.6</v>
      </c>
      <c r="X262" s="15" t="s">
        <v>41</v>
      </c>
      <c r="Y262" s="9" t="s">
        <v>32</v>
      </c>
      <c r="Z262" s="34">
        <v>0</v>
      </c>
      <c r="AA262" s="34">
        <v>0</v>
      </c>
      <c r="AB262" s="34">
        <v>0</v>
      </c>
      <c r="AC262" s="13">
        <f>SUM(W262)-(Z262+AA262+AB262)</f>
        <v>2902121.6</v>
      </c>
    </row>
    <row r="263" spans="1:30" s="4" customFormat="1" ht="20.25" customHeight="1" x14ac:dyDescent="0.3">
      <c r="A263" s="8">
        <v>2015</v>
      </c>
      <c r="B263" s="16" t="str">
        <f>IF(OR(D263=0,D263=""),"",COUNTA($D$168:D263))</f>
        <v/>
      </c>
      <c r="C263" s="10"/>
      <c r="D263" s="11"/>
      <c r="E263" s="32">
        <f>E262</f>
        <v>733.6</v>
      </c>
      <c r="F263" s="32">
        <f>F262</f>
        <v>704.6</v>
      </c>
      <c r="G263" s="32">
        <v>0</v>
      </c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2">
        <f>H263+P263+I263+J263+K263+L263+M263+N263+O263+Q263+R263+S263</f>
        <v>0</v>
      </c>
      <c r="V263" s="13"/>
      <c r="W263" s="37">
        <f>SUM(W262)</f>
        <v>2902121.6</v>
      </c>
      <c r="X263" s="14"/>
      <c r="Y263" s="9"/>
      <c r="Z263" s="35">
        <v>0</v>
      </c>
      <c r="AA263" s="35">
        <v>0</v>
      </c>
      <c r="AB263" s="35">
        <v>0</v>
      </c>
      <c r="AC263" s="12">
        <f>SUM(W263)-(Z263+AA263+AB263)</f>
        <v>2902121.6</v>
      </c>
      <c r="AD263" s="2"/>
    </row>
    <row r="264" spans="1:30" ht="20.25" customHeight="1" x14ac:dyDescent="0.3">
      <c r="A264" s="8">
        <v>2015</v>
      </c>
      <c r="B264" s="16" t="str">
        <f>IF(OR(D264=0,D264=""),"",COUNTA($D$168:D264))</f>
        <v/>
      </c>
      <c r="C264" s="10" t="s">
        <v>26</v>
      </c>
      <c r="D264" s="11"/>
      <c r="E264" s="32"/>
      <c r="F264" s="32"/>
      <c r="G264" s="32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2"/>
      <c r="V264" s="13"/>
      <c r="W264" s="37"/>
      <c r="X264" s="14"/>
      <c r="Y264" s="9"/>
      <c r="Z264" s="35"/>
      <c r="AA264" s="35"/>
      <c r="AB264" s="35"/>
      <c r="AC264" s="12"/>
    </row>
    <row r="265" spans="1:30" ht="20.25" customHeight="1" x14ac:dyDescent="0.3">
      <c r="A265" s="8">
        <v>2015</v>
      </c>
      <c r="B265" s="16">
        <f>IF(OR(D265=0,D265=""),"",COUNTA($D$168:D265))</f>
        <v>56</v>
      </c>
      <c r="C265" s="17" t="s">
        <v>97</v>
      </c>
      <c r="D265" s="9">
        <v>1956</v>
      </c>
      <c r="E265" s="31">
        <v>423.5</v>
      </c>
      <c r="F265" s="31">
        <v>383.9</v>
      </c>
      <c r="G265" s="31">
        <v>0</v>
      </c>
      <c r="H265" s="9">
        <v>620</v>
      </c>
      <c r="I265" s="9">
        <v>0</v>
      </c>
      <c r="J265" s="9">
        <v>0</v>
      </c>
      <c r="K265" s="9">
        <v>375</v>
      </c>
      <c r="L265" s="9">
        <v>480</v>
      </c>
      <c r="M265" s="9">
        <v>0</v>
      </c>
      <c r="N265" s="9">
        <v>465</v>
      </c>
      <c r="O265" s="9">
        <v>78</v>
      </c>
      <c r="P265" s="9">
        <v>305</v>
      </c>
      <c r="Q265" s="9">
        <v>60</v>
      </c>
      <c r="R265" s="9">
        <v>430</v>
      </c>
      <c r="S265" s="9">
        <v>48</v>
      </c>
      <c r="T265" s="9">
        <v>0</v>
      </c>
      <c r="U265" s="13">
        <f>H265+P265+I265+J265+K265+L265+M265+N265+O265+Q265+R265+S265+T265</f>
        <v>2861</v>
      </c>
      <c r="V265" s="13">
        <f>W265/(F265+G265)</f>
        <v>3156.12</v>
      </c>
      <c r="W265" s="36">
        <f>(U265+T265)*E265</f>
        <v>1211633.5</v>
      </c>
      <c r="X265" s="15" t="s">
        <v>41</v>
      </c>
      <c r="Y265" s="9" t="s">
        <v>32</v>
      </c>
      <c r="Z265" s="34">
        <v>0</v>
      </c>
      <c r="AA265" s="34">
        <v>0</v>
      </c>
      <c r="AB265" s="34">
        <v>0</v>
      </c>
      <c r="AC265" s="13">
        <f>SUM(W265)-(Z265+AA265+AB265)</f>
        <v>1211633.5</v>
      </c>
    </row>
    <row r="266" spans="1:30" s="4" customFormat="1" ht="20.25" customHeight="1" x14ac:dyDescent="0.3">
      <c r="A266" s="8">
        <v>2015</v>
      </c>
      <c r="B266" s="16" t="str">
        <f>IF(OR(D266=0,D266=""),"",COUNTA($D$168:D266))</f>
        <v/>
      </c>
      <c r="C266" s="10"/>
      <c r="D266" s="11"/>
      <c r="E266" s="32">
        <f>E265</f>
        <v>423.5</v>
      </c>
      <c r="F266" s="32">
        <f>F265</f>
        <v>383.9</v>
      </c>
      <c r="G266" s="32">
        <v>0</v>
      </c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2"/>
      <c r="V266" s="13"/>
      <c r="W266" s="37">
        <f>SUM(W265)</f>
        <v>1211633.5</v>
      </c>
      <c r="X266" s="14"/>
      <c r="Y266" s="9"/>
      <c r="Z266" s="35">
        <v>0</v>
      </c>
      <c r="AA266" s="35">
        <v>0</v>
      </c>
      <c r="AB266" s="35">
        <v>0</v>
      </c>
      <c r="AC266" s="12">
        <f>SUM(W266)-(Z266+AA266+AB266)</f>
        <v>1211633.5</v>
      </c>
      <c r="AD266" s="2"/>
    </row>
    <row r="267" spans="1:30" ht="20.25" customHeight="1" x14ac:dyDescent="0.3">
      <c r="A267" s="8">
        <v>2015</v>
      </c>
      <c r="B267" s="16" t="str">
        <f>IF(OR(D267=0,D267=""),"",COUNTA($D$168:D267))</f>
        <v/>
      </c>
      <c r="C267" s="10" t="s">
        <v>672</v>
      </c>
      <c r="D267" s="11"/>
      <c r="E267" s="32"/>
      <c r="F267" s="32"/>
      <c r="G267" s="32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2"/>
      <c r="V267" s="13"/>
      <c r="W267" s="37"/>
      <c r="X267" s="14"/>
      <c r="Y267" s="9"/>
      <c r="Z267" s="35"/>
      <c r="AA267" s="35"/>
      <c r="AB267" s="35"/>
      <c r="AC267" s="12"/>
    </row>
    <row r="268" spans="1:30" ht="20.25" customHeight="1" x14ac:dyDescent="0.3">
      <c r="A268" s="8">
        <v>2015</v>
      </c>
      <c r="B268" s="16">
        <f>IF(OR(D268=0,D268=""),"",COUNTA($D$168:D268))</f>
        <v>57</v>
      </c>
      <c r="C268" s="17" t="s">
        <v>610</v>
      </c>
      <c r="D268" s="9">
        <v>1974</v>
      </c>
      <c r="E268" s="31">
        <v>20041.099999999999</v>
      </c>
      <c r="F268" s="31">
        <v>17718.080000000002</v>
      </c>
      <c r="G268" s="31">
        <v>2865.8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  <c r="M268" s="9">
        <v>1265</v>
      </c>
      <c r="N268" s="9">
        <v>0</v>
      </c>
      <c r="O268" s="9">
        <v>0</v>
      </c>
      <c r="P268" s="9">
        <v>0</v>
      </c>
      <c r="Q268" s="9">
        <v>0</v>
      </c>
      <c r="R268" s="9">
        <v>0</v>
      </c>
      <c r="S268" s="9">
        <v>0</v>
      </c>
      <c r="T268" s="9">
        <v>0</v>
      </c>
      <c r="U268" s="13">
        <v>1265</v>
      </c>
      <c r="V268" s="13"/>
      <c r="W268" s="36">
        <f>Z268+AA268+AB268+AC268</f>
        <v>14141985.93</v>
      </c>
      <c r="X268" s="15" t="s">
        <v>41</v>
      </c>
      <c r="Y268" s="9"/>
      <c r="Z268" s="34">
        <v>5600028</v>
      </c>
      <c r="AA268" s="34">
        <v>576014</v>
      </c>
      <c r="AB268" s="34">
        <v>5344279</v>
      </c>
      <c r="AC268" s="13">
        <v>2621664.9300000002</v>
      </c>
    </row>
    <row r="269" spans="1:30" ht="20.25" customHeight="1" x14ac:dyDescent="0.3">
      <c r="A269" s="8">
        <v>2015</v>
      </c>
      <c r="B269" s="16">
        <f>IF(OR(D269=0,D269=""),"",COUNTA($D$168:D269))</f>
        <v>58</v>
      </c>
      <c r="C269" s="17" t="s">
        <v>516</v>
      </c>
      <c r="D269" s="9">
        <v>1917</v>
      </c>
      <c r="E269" s="31">
        <v>262.8</v>
      </c>
      <c r="F269" s="31">
        <v>262.8</v>
      </c>
      <c r="G269" s="31">
        <v>0</v>
      </c>
      <c r="H269" s="9">
        <v>620</v>
      </c>
      <c r="I269" s="9">
        <v>1095</v>
      </c>
      <c r="J269" s="9">
        <v>0</v>
      </c>
      <c r="K269" s="9">
        <v>375</v>
      </c>
      <c r="L269" s="9">
        <v>480</v>
      </c>
      <c r="M269" s="9">
        <v>0</v>
      </c>
      <c r="N269" s="9">
        <v>465</v>
      </c>
      <c r="O269" s="9">
        <v>78</v>
      </c>
      <c r="P269" s="9">
        <v>305</v>
      </c>
      <c r="Q269" s="9">
        <v>60</v>
      </c>
      <c r="R269" s="9">
        <v>430</v>
      </c>
      <c r="S269" s="9">
        <v>48</v>
      </c>
      <c r="T269" s="9">
        <v>0</v>
      </c>
      <c r="U269" s="13">
        <f t="shared" ref="U269:U326" si="21">H269+P269+I269+J269+K269+L269+M269+N269+O269+Q269+R269+S269+T269</f>
        <v>3956</v>
      </c>
      <c r="V269" s="13">
        <f t="shared" ref="V269:V298" si="22">W269/(F269+G269)</f>
        <v>3956</v>
      </c>
      <c r="W269" s="36">
        <f t="shared" ref="W269:W326" si="23">(U269+T269)*E269</f>
        <v>1039636.8</v>
      </c>
      <c r="X269" s="15" t="s">
        <v>41</v>
      </c>
      <c r="Y269" s="9" t="s">
        <v>32</v>
      </c>
      <c r="Z269" s="34">
        <v>0</v>
      </c>
      <c r="AA269" s="34">
        <v>0</v>
      </c>
      <c r="AB269" s="34">
        <v>0</v>
      </c>
      <c r="AC269" s="13">
        <f t="shared" ref="AC269:AC326" si="24">W269</f>
        <v>1039636.8</v>
      </c>
    </row>
    <row r="270" spans="1:30" ht="20.25" customHeight="1" x14ac:dyDescent="0.3">
      <c r="A270" s="8">
        <v>2015</v>
      </c>
      <c r="B270" s="16">
        <f>IF(OR(D270=0,D270=""),"",COUNTA($D$168:D270))</f>
        <v>59</v>
      </c>
      <c r="C270" s="17" t="s">
        <v>515</v>
      </c>
      <c r="D270" s="9">
        <v>1917</v>
      </c>
      <c r="E270" s="31">
        <v>322.10000000000002</v>
      </c>
      <c r="F270" s="31">
        <v>288.10000000000002</v>
      </c>
      <c r="G270" s="31">
        <v>0</v>
      </c>
      <c r="H270" s="9">
        <v>620</v>
      </c>
      <c r="I270" s="9">
        <v>1095</v>
      </c>
      <c r="J270" s="9">
        <v>0</v>
      </c>
      <c r="K270" s="9">
        <v>375</v>
      </c>
      <c r="L270" s="9">
        <v>480</v>
      </c>
      <c r="M270" s="9">
        <v>0</v>
      </c>
      <c r="N270" s="9">
        <v>465</v>
      </c>
      <c r="O270" s="9">
        <v>78</v>
      </c>
      <c r="P270" s="9">
        <v>305</v>
      </c>
      <c r="Q270" s="9">
        <v>60</v>
      </c>
      <c r="R270" s="9">
        <v>430</v>
      </c>
      <c r="S270" s="9">
        <v>48</v>
      </c>
      <c r="T270" s="9">
        <v>0</v>
      </c>
      <c r="U270" s="13">
        <f t="shared" si="21"/>
        <v>3956</v>
      </c>
      <c r="V270" s="13">
        <f t="shared" si="22"/>
        <v>4422.87</v>
      </c>
      <c r="W270" s="36">
        <f t="shared" si="23"/>
        <v>1274227.6000000001</v>
      </c>
      <c r="X270" s="15" t="s">
        <v>41</v>
      </c>
      <c r="Y270" s="9" t="s">
        <v>32</v>
      </c>
      <c r="Z270" s="34">
        <v>0</v>
      </c>
      <c r="AA270" s="34">
        <v>0</v>
      </c>
      <c r="AB270" s="34">
        <v>0</v>
      </c>
      <c r="AC270" s="13">
        <f t="shared" si="24"/>
        <v>1274227.6000000001</v>
      </c>
    </row>
    <row r="271" spans="1:30" ht="20.25" customHeight="1" x14ac:dyDescent="0.3">
      <c r="A271" s="8">
        <v>2015</v>
      </c>
      <c r="B271" s="16">
        <f>IF(OR(D271=0,D271=""),"",COUNTA($D$168:D271))</f>
        <v>60</v>
      </c>
      <c r="C271" s="17" t="s">
        <v>154</v>
      </c>
      <c r="D271" s="9">
        <v>1917</v>
      </c>
      <c r="E271" s="31">
        <v>942.2</v>
      </c>
      <c r="F271" s="31">
        <v>572.6</v>
      </c>
      <c r="G271" s="31">
        <v>0</v>
      </c>
      <c r="H271" s="9">
        <v>620</v>
      </c>
      <c r="I271" s="9">
        <v>1095</v>
      </c>
      <c r="J271" s="9">
        <v>0</v>
      </c>
      <c r="K271" s="9">
        <v>375</v>
      </c>
      <c r="L271" s="9">
        <v>480</v>
      </c>
      <c r="M271" s="9">
        <v>0</v>
      </c>
      <c r="N271" s="9">
        <v>465</v>
      </c>
      <c r="O271" s="9">
        <v>78</v>
      </c>
      <c r="P271" s="9">
        <v>305</v>
      </c>
      <c r="Q271" s="9">
        <v>60</v>
      </c>
      <c r="R271" s="9">
        <v>430</v>
      </c>
      <c r="S271" s="9">
        <v>48</v>
      </c>
      <c r="T271" s="9">
        <v>0</v>
      </c>
      <c r="U271" s="13">
        <f t="shared" si="21"/>
        <v>3956</v>
      </c>
      <c r="V271" s="13">
        <f t="shared" si="22"/>
        <v>6509.51</v>
      </c>
      <c r="W271" s="36">
        <f t="shared" si="23"/>
        <v>3727343.2</v>
      </c>
      <c r="X271" s="15" t="s">
        <v>41</v>
      </c>
      <c r="Y271" s="9" t="s">
        <v>32</v>
      </c>
      <c r="Z271" s="34">
        <v>0</v>
      </c>
      <c r="AA271" s="34">
        <v>0</v>
      </c>
      <c r="AB271" s="34">
        <v>0</v>
      </c>
      <c r="AC271" s="13">
        <f t="shared" si="24"/>
        <v>3727343.2</v>
      </c>
    </row>
    <row r="272" spans="1:30" ht="20.25" customHeight="1" x14ac:dyDescent="0.3">
      <c r="A272" s="8">
        <v>2015</v>
      </c>
      <c r="B272" s="16">
        <f>IF(OR(D272=0,D272=""),"",COUNTA($D$168:D272))</f>
        <v>61</v>
      </c>
      <c r="C272" s="17" t="s">
        <v>155</v>
      </c>
      <c r="D272" s="9">
        <v>1917</v>
      </c>
      <c r="E272" s="31">
        <v>792.8</v>
      </c>
      <c r="F272" s="31">
        <v>449.8</v>
      </c>
      <c r="G272" s="31">
        <v>37.9</v>
      </c>
      <c r="H272" s="9">
        <v>620</v>
      </c>
      <c r="I272" s="9">
        <v>1095</v>
      </c>
      <c r="J272" s="9">
        <v>0</v>
      </c>
      <c r="K272" s="9">
        <v>375</v>
      </c>
      <c r="L272" s="9">
        <v>480</v>
      </c>
      <c r="M272" s="9">
        <v>0</v>
      </c>
      <c r="N272" s="9">
        <v>465</v>
      </c>
      <c r="O272" s="9">
        <v>78</v>
      </c>
      <c r="P272" s="9">
        <v>305</v>
      </c>
      <c r="Q272" s="9">
        <v>60</v>
      </c>
      <c r="R272" s="9">
        <v>430</v>
      </c>
      <c r="S272" s="9">
        <v>48</v>
      </c>
      <c r="T272" s="9">
        <v>0</v>
      </c>
      <c r="U272" s="13">
        <f t="shared" si="21"/>
        <v>3956</v>
      </c>
      <c r="V272" s="13">
        <f t="shared" si="22"/>
        <v>6430.83</v>
      </c>
      <c r="W272" s="36">
        <f t="shared" si="23"/>
        <v>3136316.8</v>
      </c>
      <c r="X272" s="15" t="s">
        <v>41</v>
      </c>
      <c r="Y272" s="9" t="s">
        <v>32</v>
      </c>
      <c r="Z272" s="34">
        <v>0</v>
      </c>
      <c r="AA272" s="34">
        <v>0</v>
      </c>
      <c r="AB272" s="34">
        <v>0</v>
      </c>
      <c r="AC272" s="13">
        <f t="shared" si="24"/>
        <v>3136316.8</v>
      </c>
    </row>
    <row r="273" spans="1:29" ht="20.25" customHeight="1" x14ac:dyDescent="0.3">
      <c r="A273" s="8">
        <v>2015</v>
      </c>
      <c r="B273" s="16">
        <f>IF(OR(D273=0,D273=""),"",COUNTA($D$168:D273))</f>
        <v>62</v>
      </c>
      <c r="C273" s="17" t="s">
        <v>156</v>
      </c>
      <c r="D273" s="9">
        <v>1917</v>
      </c>
      <c r="E273" s="31">
        <v>245.5</v>
      </c>
      <c r="F273" s="31">
        <v>229.2</v>
      </c>
      <c r="G273" s="31">
        <v>0</v>
      </c>
      <c r="H273" s="9">
        <v>620</v>
      </c>
      <c r="I273" s="9">
        <v>1095</v>
      </c>
      <c r="J273" s="9">
        <v>0</v>
      </c>
      <c r="K273" s="9">
        <v>375</v>
      </c>
      <c r="L273" s="9">
        <v>480</v>
      </c>
      <c r="M273" s="9">
        <v>0</v>
      </c>
      <c r="N273" s="9">
        <v>465</v>
      </c>
      <c r="O273" s="9">
        <v>78</v>
      </c>
      <c r="P273" s="9">
        <v>305</v>
      </c>
      <c r="Q273" s="9">
        <v>60</v>
      </c>
      <c r="R273" s="9">
        <v>430</v>
      </c>
      <c r="S273" s="9">
        <v>48</v>
      </c>
      <c r="T273" s="9">
        <v>0</v>
      </c>
      <c r="U273" s="13">
        <f t="shared" si="21"/>
        <v>3956</v>
      </c>
      <c r="V273" s="13">
        <f t="shared" si="22"/>
        <v>4237.34</v>
      </c>
      <c r="W273" s="36">
        <f t="shared" si="23"/>
        <v>971198</v>
      </c>
      <c r="X273" s="15" t="s">
        <v>41</v>
      </c>
      <c r="Y273" s="9" t="s">
        <v>32</v>
      </c>
      <c r="Z273" s="34">
        <v>0</v>
      </c>
      <c r="AA273" s="34">
        <v>0</v>
      </c>
      <c r="AB273" s="34">
        <v>0</v>
      </c>
      <c r="AC273" s="13">
        <f t="shared" si="24"/>
        <v>971198</v>
      </c>
    </row>
    <row r="274" spans="1:29" ht="20.25" customHeight="1" x14ac:dyDescent="0.3">
      <c r="A274" s="8">
        <v>2015</v>
      </c>
      <c r="B274" s="16">
        <f>IF(OR(D274=0,D274=""),"",COUNTA($D$168:D274))</f>
        <v>63</v>
      </c>
      <c r="C274" s="17" t="s">
        <v>157</v>
      </c>
      <c r="D274" s="9">
        <v>1917</v>
      </c>
      <c r="E274" s="31">
        <v>1058.3</v>
      </c>
      <c r="F274" s="31">
        <v>622.4</v>
      </c>
      <c r="G274" s="31">
        <v>0</v>
      </c>
      <c r="H274" s="9">
        <v>620</v>
      </c>
      <c r="I274" s="9">
        <v>1095</v>
      </c>
      <c r="J274" s="9">
        <v>0</v>
      </c>
      <c r="K274" s="9">
        <v>375</v>
      </c>
      <c r="L274" s="9">
        <v>480</v>
      </c>
      <c r="M274" s="9">
        <v>0</v>
      </c>
      <c r="N274" s="9">
        <v>465</v>
      </c>
      <c r="O274" s="9">
        <v>78</v>
      </c>
      <c r="P274" s="9">
        <v>305</v>
      </c>
      <c r="Q274" s="9">
        <v>60</v>
      </c>
      <c r="R274" s="9">
        <v>430</v>
      </c>
      <c r="S274" s="9">
        <v>48</v>
      </c>
      <c r="T274" s="9">
        <v>0</v>
      </c>
      <c r="U274" s="13">
        <f t="shared" si="21"/>
        <v>3956</v>
      </c>
      <c r="V274" s="13">
        <f t="shared" si="22"/>
        <v>6726.6</v>
      </c>
      <c r="W274" s="36">
        <f t="shared" si="23"/>
        <v>4186634.8</v>
      </c>
      <c r="X274" s="15" t="s">
        <v>41</v>
      </c>
      <c r="Y274" s="9" t="s">
        <v>32</v>
      </c>
      <c r="Z274" s="34">
        <v>0</v>
      </c>
      <c r="AA274" s="34">
        <v>0</v>
      </c>
      <c r="AB274" s="34">
        <v>0</v>
      </c>
      <c r="AC274" s="13">
        <f t="shared" si="24"/>
        <v>4186634.8</v>
      </c>
    </row>
    <row r="275" spans="1:29" ht="20.25" customHeight="1" x14ac:dyDescent="0.3">
      <c r="A275" s="8">
        <v>2015</v>
      </c>
      <c r="B275" s="16">
        <f>IF(OR(D275=0,D275=""),"",COUNTA($D$168:D275))</f>
        <v>64</v>
      </c>
      <c r="C275" s="17" t="s">
        <v>158</v>
      </c>
      <c r="D275" s="9">
        <v>1917</v>
      </c>
      <c r="E275" s="31">
        <v>1786.21</v>
      </c>
      <c r="F275" s="31">
        <v>972.21</v>
      </c>
      <c r="G275" s="31">
        <v>309.2</v>
      </c>
      <c r="H275" s="9">
        <v>620</v>
      </c>
      <c r="I275" s="9">
        <v>1095</v>
      </c>
      <c r="J275" s="9">
        <v>0</v>
      </c>
      <c r="K275" s="9">
        <v>375</v>
      </c>
      <c r="L275" s="9">
        <v>480</v>
      </c>
      <c r="M275" s="9">
        <v>0</v>
      </c>
      <c r="N275" s="9">
        <v>465</v>
      </c>
      <c r="O275" s="9">
        <v>78</v>
      </c>
      <c r="P275" s="9">
        <v>305</v>
      </c>
      <c r="Q275" s="9">
        <v>60</v>
      </c>
      <c r="R275" s="9">
        <v>430</v>
      </c>
      <c r="S275" s="9">
        <v>48</v>
      </c>
      <c r="T275" s="9">
        <v>0</v>
      </c>
      <c r="U275" s="13">
        <f t="shared" si="21"/>
        <v>3956</v>
      </c>
      <c r="V275" s="13">
        <f t="shared" si="22"/>
        <v>5514.43</v>
      </c>
      <c r="W275" s="36">
        <f t="shared" si="23"/>
        <v>7066246.7599999998</v>
      </c>
      <c r="X275" s="15" t="s">
        <v>41</v>
      </c>
      <c r="Y275" s="9" t="s">
        <v>32</v>
      </c>
      <c r="Z275" s="34">
        <v>0</v>
      </c>
      <c r="AA275" s="34">
        <v>0</v>
      </c>
      <c r="AB275" s="34">
        <v>0</v>
      </c>
      <c r="AC275" s="13">
        <f t="shared" si="24"/>
        <v>7066246.7599999998</v>
      </c>
    </row>
    <row r="276" spans="1:29" ht="20.25" customHeight="1" x14ac:dyDescent="0.3">
      <c r="A276" s="8">
        <v>2015</v>
      </c>
      <c r="B276" s="16">
        <f>IF(OR(D276=0,D276=""),"",COUNTA($D$168:D276))</f>
        <v>65</v>
      </c>
      <c r="C276" s="17" t="s">
        <v>611</v>
      </c>
      <c r="D276" s="9">
        <v>1917</v>
      </c>
      <c r="E276" s="31">
        <v>523.95000000000005</v>
      </c>
      <c r="F276" s="31">
        <v>478.35</v>
      </c>
      <c r="G276" s="31">
        <v>0</v>
      </c>
      <c r="H276" s="9">
        <v>620</v>
      </c>
      <c r="I276" s="9">
        <v>1095</v>
      </c>
      <c r="J276" s="9">
        <v>0</v>
      </c>
      <c r="K276" s="9">
        <v>375</v>
      </c>
      <c r="L276" s="9">
        <v>480</v>
      </c>
      <c r="M276" s="9">
        <v>0</v>
      </c>
      <c r="N276" s="9">
        <v>465</v>
      </c>
      <c r="O276" s="9">
        <v>78</v>
      </c>
      <c r="P276" s="9">
        <v>305</v>
      </c>
      <c r="Q276" s="9">
        <v>60</v>
      </c>
      <c r="R276" s="9">
        <v>430</v>
      </c>
      <c r="S276" s="9">
        <v>48</v>
      </c>
      <c r="T276" s="9">
        <v>0</v>
      </c>
      <c r="U276" s="13">
        <f t="shared" si="21"/>
        <v>3956</v>
      </c>
      <c r="V276" s="13">
        <f t="shared" si="22"/>
        <v>4333.12</v>
      </c>
      <c r="W276" s="36">
        <f t="shared" si="23"/>
        <v>2072746.2</v>
      </c>
      <c r="X276" s="15" t="s">
        <v>41</v>
      </c>
      <c r="Y276" s="9" t="s">
        <v>32</v>
      </c>
      <c r="Z276" s="34">
        <v>0</v>
      </c>
      <c r="AA276" s="34">
        <v>0</v>
      </c>
      <c r="AB276" s="34">
        <v>0</v>
      </c>
      <c r="AC276" s="13">
        <f t="shared" si="24"/>
        <v>2072746.2</v>
      </c>
    </row>
    <row r="277" spans="1:29" ht="20.25" customHeight="1" x14ac:dyDescent="0.3">
      <c r="A277" s="8">
        <v>2015</v>
      </c>
      <c r="B277" s="16">
        <f>IF(OR(D277=0,D277=""),"",COUNTA($D$168:D277))</f>
        <v>66</v>
      </c>
      <c r="C277" s="17" t="s">
        <v>720</v>
      </c>
      <c r="D277" s="9">
        <v>1917</v>
      </c>
      <c r="E277" s="31">
        <v>491.9</v>
      </c>
      <c r="F277" s="31">
        <v>421.5</v>
      </c>
      <c r="G277" s="31">
        <v>17.3</v>
      </c>
      <c r="H277" s="9">
        <v>620</v>
      </c>
      <c r="I277" s="9">
        <v>1095</v>
      </c>
      <c r="J277" s="9">
        <v>0</v>
      </c>
      <c r="K277" s="9">
        <v>375</v>
      </c>
      <c r="L277" s="9">
        <v>480</v>
      </c>
      <c r="M277" s="9">
        <v>0</v>
      </c>
      <c r="N277" s="9">
        <v>465</v>
      </c>
      <c r="O277" s="9">
        <v>78</v>
      </c>
      <c r="P277" s="9">
        <v>305</v>
      </c>
      <c r="Q277" s="9">
        <v>60</v>
      </c>
      <c r="R277" s="9">
        <v>430</v>
      </c>
      <c r="S277" s="9">
        <v>48</v>
      </c>
      <c r="T277" s="9">
        <v>0</v>
      </c>
      <c r="U277" s="13">
        <f t="shared" si="21"/>
        <v>3956</v>
      </c>
      <c r="V277" s="13">
        <f t="shared" si="22"/>
        <v>4434.72</v>
      </c>
      <c r="W277" s="36">
        <f t="shared" si="23"/>
        <v>1945956.4</v>
      </c>
      <c r="X277" s="15" t="s">
        <v>41</v>
      </c>
      <c r="Y277" s="9" t="s">
        <v>32</v>
      </c>
      <c r="Z277" s="34">
        <v>0</v>
      </c>
      <c r="AA277" s="34">
        <v>0</v>
      </c>
      <c r="AB277" s="34">
        <v>0</v>
      </c>
      <c r="AC277" s="13">
        <f t="shared" si="24"/>
        <v>1945956.4</v>
      </c>
    </row>
    <row r="278" spans="1:29" ht="20.25" customHeight="1" x14ac:dyDescent="0.3">
      <c r="A278" s="8">
        <v>2015</v>
      </c>
      <c r="B278" s="16">
        <f>IF(OR(D278=0,D278=""),"",COUNTA($D$168:D278))</f>
        <v>67</v>
      </c>
      <c r="C278" s="17" t="s">
        <v>342</v>
      </c>
      <c r="D278" s="9">
        <v>1917</v>
      </c>
      <c r="E278" s="31">
        <v>1487.7</v>
      </c>
      <c r="F278" s="31">
        <v>865.6</v>
      </c>
      <c r="G278" s="31">
        <v>267.60000000000002</v>
      </c>
      <c r="H278" s="9">
        <v>620</v>
      </c>
      <c r="I278" s="9">
        <v>1095</v>
      </c>
      <c r="J278" s="9">
        <v>0</v>
      </c>
      <c r="K278" s="9">
        <v>375</v>
      </c>
      <c r="L278" s="9">
        <v>480</v>
      </c>
      <c r="M278" s="9">
        <v>0</v>
      </c>
      <c r="N278" s="9">
        <v>465</v>
      </c>
      <c r="O278" s="9">
        <v>78</v>
      </c>
      <c r="P278" s="9">
        <v>305</v>
      </c>
      <c r="Q278" s="9">
        <v>60</v>
      </c>
      <c r="R278" s="9">
        <v>430</v>
      </c>
      <c r="S278" s="9">
        <v>48</v>
      </c>
      <c r="T278" s="9">
        <v>0</v>
      </c>
      <c r="U278" s="13">
        <f t="shared" si="21"/>
        <v>3956</v>
      </c>
      <c r="V278" s="13">
        <f t="shared" si="22"/>
        <v>5193.5600000000004</v>
      </c>
      <c r="W278" s="36">
        <f t="shared" si="23"/>
        <v>5885341.2000000002</v>
      </c>
      <c r="X278" s="15" t="s">
        <v>41</v>
      </c>
      <c r="Y278" s="9" t="s">
        <v>32</v>
      </c>
      <c r="Z278" s="34">
        <v>0</v>
      </c>
      <c r="AA278" s="34">
        <v>0</v>
      </c>
      <c r="AB278" s="34">
        <v>0</v>
      </c>
      <c r="AC278" s="13">
        <f t="shared" si="24"/>
        <v>5885341.2000000002</v>
      </c>
    </row>
    <row r="279" spans="1:29" ht="20.25" customHeight="1" x14ac:dyDescent="0.3">
      <c r="A279" s="8">
        <v>2015</v>
      </c>
      <c r="B279" s="16">
        <f>IF(OR(D279=0,D279=""),"",COUNTA($D$168:D279))</f>
        <v>68</v>
      </c>
      <c r="C279" s="17" t="s">
        <v>456</v>
      </c>
      <c r="D279" s="9">
        <v>1917</v>
      </c>
      <c r="E279" s="31">
        <v>394</v>
      </c>
      <c r="F279" s="31">
        <v>257</v>
      </c>
      <c r="G279" s="31">
        <v>0</v>
      </c>
      <c r="H279" s="9">
        <v>620</v>
      </c>
      <c r="I279" s="9">
        <v>1095</v>
      </c>
      <c r="J279" s="9">
        <v>0</v>
      </c>
      <c r="K279" s="9">
        <v>375</v>
      </c>
      <c r="L279" s="9">
        <v>480</v>
      </c>
      <c r="M279" s="9">
        <v>0</v>
      </c>
      <c r="N279" s="9">
        <v>465</v>
      </c>
      <c r="O279" s="9">
        <v>78</v>
      </c>
      <c r="P279" s="9">
        <v>305</v>
      </c>
      <c r="Q279" s="9">
        <v>60</v>
      </c>
      <c r="R279" s="9">
        <v>430</v>
      </c>
      <c r="S279" s="9">
        <v>48</v>
      </c>
      <c r="T279" s="9">
        <v>0</v>
      </c>
      <c r="U279" s="13">
        <f t="shared" si="21"/>
        <v>3956</v>
      </c>
      <c r="V279" s="13">
        <f t="shared" si="22"/>
        <v>6064.84</v>
      </c>
      <c r="W279" s="36">
        <f t="shared" si="23"/>
        <v>1558664</v>
      </c>
      <c r="X279" s="15" t="s">
        <v>41</v>
      </c>
      <c r="Y279" s="9" t="s">
        <v>32</v>
      </c>
      <c r="Z279" s="34">
        <v>0</v>
      </c>
      <c r="AA279" s="34">
        <v>0</v>
      </c>
      <c r="AB279" s="34">
        <v>0</v>
      </c>
      <c r="AC279" s="13">
        <f t="shared" si="24"/>
        <v>1558664</v>
      </c>
    </row>
    <row r="280" spans="1:29" ht="20.25" customHeight="1" x14ac:dyDescent="0.3">
      <c r="A280" s="8">
        <v>2015</v>
      </c>
      <c r="B280" s="16">
        <f>IF(OR(D280=0,D280=""),"",COUNTA($D$168:D280))</f>
        <v>69</v>
      </c>
      <c r="C280" s="17" t="s">
        <v>159</v>
      </c>
      <c r="D280" s="9">
        <v>1917</v>
      </c>
      <c r="E280" s="31">
        <v>308.89999999999998</v>
      </c>
      <c r="F280" s="31">
        <v>279.60000000000002</v>
      </c>
      <c r="G280" s="31">
        <v>29.3</v>
      </c>
      <c r="H280" s="9">
        <v>620</v>
      </c>
      <c r="I280" s="9">
        <v>1095</v>
      </c>
      <c r="J280" s="9">
        <v>0</v>
      </c>
      <c r="K280" s="9">
        <v>375</v>
      </c>
      <c r="L280" s="9">
        <v>480</v>
      </c>
      <c r="M280" s="9">
        <v>0</v>
      </c>
      <c r="N280" s="9">
        <v>465</v>
      </c>
      <c r="O280" s="9">
        <v>78</v>
      </c>
      <c r="P280" s="9">
        <v>305</v>
      </c>
      <c r="Q280" s="9">
        <v>60</v>
      </c>
      <c r="R280" s="9">
        <v>430</v>
      </c>
      <c r="S280" s="9">
        <v>48</v>
      </c>
      <c r="T280" s="9">
        <v>0</v>
      </c>
      <c r="U280" s="13">
        <f t="shared" si="21"/>
        <v>3956</v>
      </c>
      <c r="V280" s="13">
        <f t="shared" si="22"/>
        <v>3956</v>
      </c>
      <c r="W280" s="36">
        <f t="shared" si="23"/>
        <v>1222008.3999999999</v>
      </c>
      <c r="X280" s="15" t="s">
        <v>41</v>
      </c>
      <c r="Y280" s="9" t="s">
        <v>32</v>
      </c>
      <c r="Z280" s="34">
        <v>0</v>
      </c>
      <c r="AA280" s="34">
        <v>0</v>
      </c>
      <c r="AB280" s="34">
        <v>0</v>
      </c>
      <c r="AC280" s="13">
        <f t="shared" si="24"/>
        <v>1222008.3999999999</v>
      </c>
    </row>
    <row r="281" spans="1:29" ht="20.25" customHeight="1" x14ac:dyDescent="0.3">
      <c r="A281" s="8">
        <v>2015</v>
      </c>
      <c r="B281" s="16">
        <f>IF(OR(D281=0,D281=""),"",COUNTA($D$168:D281))</f>
        <v>70</v>
      </c>
      <c r="C281" s="17" t="s">
        <v>340</v>
      </c>
      <c r="D281" s="9">
        <v>1917</v>
      </c>
      <c r="E281" s="31">
        <v>344.9</v>
      </c>
      <c r="F281" s="31">
        <v>291.89999999999998</v>
      </c>
      <c r="G281" s="31">
        <v>0</v>
      </c>
      <c r="H281" s="9">
        <v>620</v>
      </c>
      <c r="I281" s="9">
        <v>1095</v>
      </c>
      <c r="J281" s="9">
        <v>0</v>
      </c>
      <c r="K281" s="9">
        <v>375</v>
      </c>
      <c r="L281" s="9">
        <v>480</v>
      </c>
      <c r="M281" s="9">
        <v>0</v>
      </c>
      <c r="N281" s="9">
        <v>465</v>
      </c>
      <c r="O281" s="9">
        <v>78</v>
      </c>
      <c r="P281" s="9">
        <v>305</v>
      </c>
      <c r="Q281" s="9">
        <v>60</v>
      </c>
      <c r="R281" s="9">
        <v>430</v>
      </c>
      <c r="S281" s="9">
        <v>48</v>
      </c>
      <c r="T281" s="9">
        <v>0</v>
      </c>
      <c r="U281" s="13">
        <f t="shared" si="21"/>
        <v>3956</v>
      </c>
      <c r="V281" s="13">
        <f t="shared" si="22"/>
        <v>4674.29</v>
      </c>
      <c r="W281" s="36">
        <f t="shared" si="23"/>
        <v>1364424.4</v>
      </c>
      <c r="X281" s="15" t="s">
        <v>41</v>
      </c>
      <c r="Y281" s="9" t="s">
        <v>32</v>
      </c>
      <c r="Z281" s="34">
        <v>0</v>
      </c>
      <c r="AA281" s="34">
        <v>0</v>
      </c>
      <c r="AB281" s="34">
        <v>0</v>
      </c>
      <c r="AC281" s="13">
        <f t="shared" si="24"/>
        <v>1364424.4</v>
      </c>
    </row>
    <row r="282" spans="1:29" ht="20.25" customHeight="1" x14ac:dyDescent="0.3">
      <c r="A282" s="8">
        <v>2015</v>
      </c>
      <c r="B282" s="16">
        <f>IF(OR(D282=0,D282=""),"",COUNTA($D$168:D282))</f>
        <v>71</v>
      </c>
      <c r="C282" s="17" t="s">
        <v>160</v>
      </c>
      <c r="D282" s="9">
        <v>1917</v>
      </c>
      <c r="E282" s="31">
        <v>658.1</v>
      </c>
      <c r="F282" s="31">
        <v>282.3</v>
      </c>
      <c r="G282" s="31">
        <v>0</v>
      </c>
      <c r="H282" s="9">
        <v>620</v>
      </c>
      <c r="I282" s="9">
        <v>1095</v>
      </c>
      <c r="J282" s="9">
        <v>0</v>
      </c>
      <c r="K282" s="9">
        <v>375</v>
      </c>
      <c r="L282" s="9">
        <v>480</v>
      </c>
      <c r="M282" s="9">
        <v>0</v>
      </c>
      <c r="N282" s="9">
        <v>465</v>
      </c>
      <c r="O282" s="9">
        <v>78</v>
      </c>
      <c r="P282" s="9">
        <v>305</v>
      </c>
      <c r="Q282" s="9">
        <v>60</v>
      </c>
      <c r="R282" s="9">
        <v>430</v>
      </c>
      <c r="S282" s="9">
        <v>48</v>
      </c>
      <c r="T282" s="9">
        <v>0</v>
      </c>
      <c r="U282" s="13">
        <f t="shared" si="21"/>
        <v>3956</v>
      </c>
      <c r="V282" s="13">
        <f t="shared" si="22"/>
        <v>9222.26</v>
      </c>
      <c r="W282" s="36">
        <f t="shared" si="23"/>
        <v>2603443.6</v>
      </c>
      <c r="X282" s="15" t="s">
        <v>41</v>
      </c>
      <c r="Y282" s="9" t="s">
        <v>32</v>
      </c>
      <c r="Z282" s="34">
        <v>0</v>
      </c>
      <c r="AA282" s="34">
        <v>0</v>
      </c>
      <c r="AB282" s="34">
        <v>0</v>
      </c>
      <c r="AC282" s="13">
        <f t="shared" si="24"/>
        <v>2603443.6</v>
      </c>
    </row>
    <row r="283" spans="1:29" ht="20.25" customHeight="1" x14ac:dyDescent="0.3">
      <c r="A283" s="8">
        <v>2015</v>
      </c>
      <c r="B283" s="16">
        <f>IF(OR(D283=0,D283=""),"",COUNTA($D$168:D283))</f>
        <v>72</v>
      </c>
      <c r="C283" s="17" t="s">
        <v>341</v>
      </c>
      <c r="D283" s="9">
        <v>1917</v>
      </c>
      <c r="E283" s="31">
        <v>430</v>
      </c>
      <c r="F283" s="31">
        <v>299.39999999999998</v>
      </c>
      <c r="G283" s="31">
        <v>0</v>
      </c>
      <c r="H283" s="9">
        <v>620</v>
      </c>
      <c r="I283" s="9">
        <v>1095</v>
      </c>
      <c r="J283" s="9">
        <v>0</v>
      </c>
      <c r="K283" s="9">
        <v>375</v>
      </c>
      <c r="L283" s="9">
        <v>480</v>
      </c>
      <c r="M283" s="9">
        <v>0</v>
      </c>
      <c r="N283" s="9">
        <v>465</v>
      </c>
      <c r="O283" s="9">
        <v>78</v>
      </c>
      <c r="P283" s="9">
        <v>305</v>
      </c>
      <c r="Q283" s="9">
        <v>60</v>
      </c>
      <c r="R283" s="9">
        <v>430</v>
      </c>
      <c r="S283" s="9">
        <v>48</v>
      </c>
      <c r="T283" s="9">
        <v>0</v>
      </c>
      <c r="U283" s="13">
        <f t="shared" si="21"/>
        <v>3956</v>
      </c>
      <c r="V283" s="13">
        <f t="shared" si="22"/>
        <v>5681.63</v>
      </c>
      <c r="W283" s="36">
        <f t="shared" si="23"/>
        <v>1701080</v>
      </c>
      <c r="X283" s="15" t="s">
        <v>41</v>
      </c>
      <c r="Y283" s="9" t="s">
        <v>32</v>
      </c>
      <c r="Z283" s="34">
        <v>0</v>
      </c>
      <c r="AA283" s="34">
        <v>0</v>
      </c>
      <c r="AB283" s="34">
        <v>0</v>
      </c>
      <c r="AC283" s="13">
        <f t="shared" si="24"/>
        <v>1701080</v>
      </c>
    </row>
    <row r="284" spans="1:29" ht="20.25" customHeight="1" x14ac:dyDescent="0.3">
      <c r="A284" s="8">
        <v>2015</v>
      </c>
      <c r="B284" s="16">
        <f>IF(OR(D284=0,D284=""),"",COUNTA($D$168:D284))</f>
        <v>73</v>
      </c>
      <c r="C284" s="17" t="s">
        <v>161</v>
      </c>
      <c r="D284" s="9">
        <v>1917</v>
      </c>
      <c r="E284" s="31">
        <v>195.1</v>
      </c>
      <c r="F284" s="31">
        <v>119.6</v>
      </c>
      <c r="G284" s="31">
        <v>0</v>
      </c>
      <c r="H284" s="9">
        <v>620</v>
      </c>
      <c r="I284" s="9">
        <v>1095</v>
      </c>
      <c r="J284" s="9">
        <v>0</v>
      </c>
      <c r="K284" s="9">
        <v>375</v>
      </c>
      <c r="L284" s="9">
        <v>480</v>
      </c>
      <c r="M284" s="9">
        <v>0</v>
      </c>
      <c r="N284" s="9">
        <v>465</v>
      </c>
      <c r="O284" s="9">
        <v>78</v>
      </c>
      <c r="P284" s="9">
        <v>305</v>
      </c>
      <c r="Q284" s="9">
        <v>60</v>
      </c>
      <c r="R284" s="9">
        <v>430</v>
      </c>
      <c r="S284" s="9">
        <v>48</v>
      </c>
      <c r="T284" s="9">
        <v>0</v>
      </c>
      <c r="U284" s="13">
        <f t="shared" si="21"/>
        <v>3956</v>
      </c>
      <c r="V284" s="13">
        <f t="shared" si="22"/>
        <v>6453.31</v>
      </c>
      <c r="W284" s="36">
        <f t="shared" si="23"/>
        <v>771815.6</v>
      </c>
      <c r="X284" s="15" t="s">
        <v>41</v>
      </c>
      <c r="Y284" s="9" t="s">
        <v>32</v>
      </c>
      <c r="Z284" s="34">
        <v>0</v>
      </c>
      <c r="AA284" s="34">
        <v>0</v>
      </c>
      <c r="AB284" s="34">
        <v>0</v>
      </c>
      <c r="AC284" s="13">
        <f t="shared" si="24"/>
        <v>771815.6</v>
      </c>
    </row>
    <row r="285" spans="1:29" ht="20.25" customHeight="1" x14ac:dyDescent="0.3">
      <c r="A285" s="8">
        <v>2015</v>
      </c>
      <c r="B285" s="16">
        <f>IF(OR(D285=0,D285=""),"",COUNTA($D$168:D285))</f>
        <v>74</v>
      </c>
      <c r="C285" s="17" t="s">
        <v>162</v>
      </c>
      <c r="D285" s="9">
        <v>1917</v>
      </c>
      <c r="E285" s="31">
        <v>220.6</v>
      </c>
      <c r="F285" s="31">
        <v>133.5</v>
      </c>
      <c r="G285" s="31">
        <v>0</v>
      </c>
      <c r="H285" s="9">
        <v>620</v>
      </c>
      <c r="I285" s="9">
        <v>1095</v>
      </c>
      <c r="J285" s="9">
        <v>0</v>
      </c>
      <c r="K285" s="9">
        <v>375</v>
      </c>
      <c r="L285" s="9">
        <v>480</v>
      </c>
      <c r="M285" s="9">
        <v>0</v>
      </c>
      <c r="N285" s="9">
        <v>465</v>
      </c>
      <c r="O285" s="9">
        <v>78</v>
      </c>
      <c r="P285" s="9">
        <v>305</v>
      </c>
      <c r="Q285" s="9">
        <v>60</v>
      </c>
      <c r="R285" s="9">
        <v>430</v>
      </c>
      <c r="S285" s="9">
        <v>48</v>
      </c>
      <c r="T285" s="9">
        <v>0</v>
      </c>
      <c r="U285" s="13">
        <f t="shared" si="21"/>
        <v>3956</v>
      </c>
      <c r="V285" s="13">
        <f t="shared" si="22"/>
        <v>6537.03</v>
      </c>
      <c r="W285" s="36">
        <f t="shared" si="23"/>
        <v>872693.6</v>
      </c>
      <c r="X285" s="15" t="s">
        <v>41</v>
      </c>
      <c r="Y285" s="9" t="s">
        <v>32</v>
      </c>
      <c r="Z285" s="34">
        <v>0</v>
      </c>
      <c r="AA285" s="34">
        <v>0</v>
      </c>
      <c r="AB285" s="34">
        <v>0</v>
      </c>
      <c r="AC285" s="13">
        <f t="shared" si="24"/>
        <v>872693.6</v>
      </c>
    </row>
    <row r="286" spans="1:29" ht="20.25" customHeight="1" x14ac:dyDescent="0.3">
      <c r="A286" s="8">
        <v>2015</v>
      </c>
      <c r="B286" s="16">
        <f>IF(OR(D286=0,D286=""),"",COUNTA($D$168:D286))</f>
        <v>75</v>
      </c>
      <c r="C286" s="17" t="s">
        <v>163</v>
      </c>
      <c r="D286" s="9">
        <v>1917</v>
      </c>
      <c r="E286" s="31">
        <v>192.3</v>
      </c>
      <c r="F286" s="31">
        <v>114.5</v>
      </c>
      <c r="G286" s="31">
        <v>0</v>
      </c>
      <c r="H286" s="9">
        <v>620</v>
      </c>
      <c r="I286" s="9">
        <v>1095</v>
      </c>
      <c r="J286" s="9">
        <v>0</v>
      </c>
      <c r="K286" s="9">
        <v>375</v>
      </c>
      <c r="L286" s="9">
        <v>480</v>
      </c>
      <c r="M286" s="9">
        <v>0</v>
      </c>
      <c r="N286" s="9">
        <v>465</v>
      </c>
      <c r="O286" s="9">
        <v>78</v>
      </c>
      <c r="P286" s="9">
        <v>305</v>
      </c>
      <c r="Q286" s="9">
        <v>60</v>
      </c>
      <c r="R286" s="9">
        <v>430</v>
      </c>
      <c r="S286" s="9">
        <v>48</v>
      </c>
      <c r="T286" s="9">
        <v>0</v>
      </c>
      <c r="U286" s="13">
        <f t="shared" si="21"/>
        <v>3956</v>
      </c>
      <c r="V286" s="13">
        <f t="shared" si="22"/>
        <v>6644.01</v>
      </c>
      <c r="W286" s="36">
        <f t="shared" si="23"/>
        <v>760738.8</v>
      </c>
      <c r="X286" s="15" t="s">
        <v>41</v>
      </c>
      <c r="Y286" s="9" t="s">
        <v>32</v>
      </c>
      <c r="Z286" s="34">
        <v>0</v>
      </c>
      <c r="AA286" s="34">
        <v>0</v>
      </c>
      <c r="AB286" s="34">
        <v>0</v>
      </c>
      <c r="AC286" s="13">
        <f t="shared" si="24"/>
        <v>760738.8</v>
      </c>
    </row>
    <row r="287" spans="1:29" ht="20.25" customHeight="1" x14ac:dyDescent="0.3">
      <c r="A287" s="8">
        <v>2015</v>
      </c>
      <c r="B287" s="16">
        <f>IF(OR(D287=0,D287=""),"",COUNTA($D$168:D287))</f>
        <v>76</v>
      </c>
      <c r="C287" s="17" t="s">
        <v>164</v>
      </c>
      <c r="D287" s="9">
        <v>1917</v>
      </c>
      <c r="E287" s="31">
        <v>183.54</v>
      </c>
      <c r="F287" s="31">
        <v>137</v>
      </c>
      <c r="G287" s="31">
        <v>0</v>
      </c>
      <c r="H287" s="9">
        <v>620</v>
      </c>
      <c r="I287" s="9">
        <v>1095</v>
      </c>
      <c r="J287" s="9">
        <v>0</v>
      </c>
      <c r="K287" s="9">
        <v>375</v>
      </c>
      <c r="L287" s="9">
        <v>480</v>
      </c>
      <c r="M287" s="9">
        <v>0</v>
      </c>
      <c r="N287" s="9">
        <v>465</v>
      </c>
      <c r="O287" s="9">
        <v>78</v>
      </c>
      <c r="P287" s="9">
        <v>305</v>
      </c>
      <c r="Q287" s="9">
        <v>60</v>
      </c>
      <c r="R287" s="9">
        <v>430</v>
      </c>
      <c r="S287" s="9">
        <v>48</v>
      </c>
      <c r="T287" s="9">
        <v>0</v>
      </c>
      <c r="U287" s="13">
        <f t="shared" si="21"/>
        <v>3956</v>
      </c>
      <c r="V287" s="13">
        <f t="shared" si="22"/>
        <v>5299.88</v>
      </c>
      <c r="W287" s="36">
        <f t="shared" si="23"/>
        <v>726084.24</v>
      </c>
      <c r="X287" s="15" t="s">
        <v>41</v>
      </c>
      <c r="Y287" s="9" t="s">
        <v>32</v>
      </c>
      <c r="Z287" s="34">
        <v>0</v>
      </c>
      <c r="AA287" s="34">
        <v>0</v>
      </c>
      <c r="AB287" s="34">
        <v>0</v>
      </c>
      <c r="AC287" s="13">
        <f t="shared" si="24"/>
        <v>726084.24</v>
      </c>
    </row>
    <row r="288" spans="1:29" ht="20.25" customHeight="1" x14ac:dyDescent="0.3">
      <c r="A288" s="8">
        <v>2015</v>
      </c>
      <c r="B288" s="16">
        <f>IF(OR(D288=0,D288=""),"",COUNTA($D$168:D288))</f>
        <v>77</v>
      </c>
      <c r="C288" s="17" t="s">
        <v>721</v>
      </c>
      <c r="D288" s="9">
        <v>1917</v>
      </c>
      <c r="E288" s="31">
        <v>171.8</v>
      </c>
      <c r="F288" s="31">
        <v>162.30000000000001</v>
      </c>
      <c r="G288" s="31">
        <v>0</v>
      </c>
      <c r="H288" s="9">
        <v>620</v>
      </c>
      <c r="I288" s="9">
        <v>1095</v>
      </c>
      <c r="J288" s="9">
        <v>0</v>
      </c>
      <c r="K288" s="9">
        <v>375</v>
      </c>
      <c r="L288" s="9">
        <v>480</v>
      </c>
      <c r="M288" s="9">
        <v>0</v>
      </c>
      <c r="N288" s="9">
        <v>465</v>
      </c>
      <c r="O288" s="9">
        <v>78</v>
      </c>
      <c r="P288" s="9">
        <v>305</v>
      </c>
      <c r="Q288" s="9">
        <v>60</v>
      </c>
      <c r="R288" s="9">
        <v>430</v>
      </c>
      <c r="S288" s="9">
        <v>48</v>
      </c>
      <c r="T288" s="9">
        <v>0</v>
      </c>
      <c r="U288" s="13">
        <f t="shared" si="21"/>
        <v>3956</v>
      </c>
      <c r="V288" s="13">
        <f t="shared" si="22"/>
        <v>4187.5600000000004</v>
      </c>
      <c r="W288" s="36">
        <f t="shared" si="23"/>
        <v>679640.8</v>
      </c>
      <c r="X288" s="15" t="s">
        <v>41</v>
      </c>
      <c r="Y288" s="9" t="s">
        <v>32</v>
      </c>
      <c r="Z288" s="34">
        <v>0</v>
      </c>
      <c r="AA288" s="34">
        <v>0</v>
      </c>
      <c r="AB288" s="34">
        <v>0</v>
      </c>
      <c r="AC288" s="13">
        <f t="shared" si="24"/>
        <v>679640.8</v>
      </c>
    </row>
    <row r="289" spans="1:29" ht="20.25" customHeight="1" x14ac:dyDescent="0.3">
      <c r="A289" s="8">
        <v>2015</v>
      </c>
      <c r="B289" s="16">
        <f>IF(OR(D289=0,D289=""),"",COUNTA($D$168:D289))</f>
        <v>78</v>
      </c>
      <c r="C289" s="17" t="s">
        <v>722</v>
      </c>
      <c r="D289" s="9">
        <v>1917</v>
      </c>
      <c r="E289" s="31">
        <v>394</v>
      </c>
      <c r="F289" s="31">
        <v>256.89999999999998</v>
      </c>
      <c r="G289" s="31">
        <v>0</v>
      </c>
      <c r="H289" s="9">
        <v>620</v>
      </c>
      <c r="I289" s="9">
        <v>1095</v>
      </c>
      <c r="J289" s="9">
        <v>0</v>
      </c>
      <c r="K289" s="9">
        <v>375</v>
      </c>
      <c r="L289" s="9">
        <v>480</v>
      </c>
      <c r="M289" s="9">
        <v>0</v>
      </c>
      <c r="N289" s="9">
        <v>465</v>
      </c>
      <c r="O289" s="9">
        <v>78</v>
      </c>
      <c r="P289" s="9">
        <v>305</v>
      </c>
      <c r="Q289" s="9">
        <v>60</v>
      </c>
      <c r="R289" s="9">
        <v>430</v>
      </c>
      <c r="S289" s="9">
        <v>48</v>
      </c>
      <c r="T289" s="9">
        <v>0</v>
      </c>
      <c r="U289" s="13">
        <f t="shared" si="21"/>
        <v>3956</v>
      </c>
      <c r="V289" s="13">
        <f t="shared" si="22"/>
        <v>6067.2</v>
      </c>
      <c r="W289" s="36">
        <f t="shared" si="23"/>
        <v>1558664</v>
      </c>
      <c r="X289" s="15" t="s">
        <v>41</v>
      </c>
      <c r="Y289" s="9" t="s">
        <v>32</v>
      </c>
      <c r="Z289" s="34">
        <v>0</v>
      </c>
      <c r="AA289" s="34">
        <v>0</v>
      </c>
      <c r="AB289" s="34">
        <v>0</v>
      </c>
      <c r="AC289" s="13">
        <f t="shared" si="24"/>
        <v>1558664</v>
      </c>
    </row>
    <row r="290" spans="1:29" ht="20.25" customHeight="1" x14ac:dyDescent="0.3">
      <c r="A290" s="8">
        <v>2015</v>
      </c>
      <c r="B290" s="16">
        <f>IF(OR(D290=0,D290=""),"",COUNTA($D$168:D290))</f>
        <v>79</v>
      </c>
      <c r="C290" s="17" t="s">
        <v>723</v>
      </c>
      <c r="D290" s="9">
        <v>1917</v>
      </c>
      <c r="E290" s="31">
        <v>641.4</v>
      </c>
      <c r="F290" s="31">
        <v>416.9</v>
      </c>
      <c r="G290" s="31">
        <v>187</v>
      </c>
      <c r="H290" s="9">
        <v>620</v>
      </c>
      <c r="I290" s="9">
        <v>1095</v>
      </c>
      <c r="J290" s="9">
        <v>0</v>
      </c>
      <c r="K290" s="9">
        <v>375</v>
      </c>
      <c r="L290" s="9">
        <v>480</v>
      </c>
      <c r="M290" s="9">
        <v>0</v>
      </c>
      <c r="N290" s="9">
        <v>465</v>
      </c>
      <c r="O290" s="9">
        <v>78</v>
      </c>
      <c r="P290" s="9">
        <v>305</v>
      </c>
      <c r="Q290" s="9">
        <v>60</v>
      </c>
      <c r="R290" s="9">
        <v>430</v>
      </c>
      <c r="S290" s="9">
        <v>48</v>
      </c>
      <c r="T290" s="9">
        <v>0</v>
      </c>
      <c r="U290" s="13">
        <f t="shared" si="21"/>
        <v>3956</v>
      </c>
      <c r="V290" s="13">
        <f t="shared" si="22"/>
        <v>4201.6499999999996</v>
      </c>
      <c r="W290" s="36">
        <f t="shared" si="23"/>
        <v>2537378.4</v>
      </c>
      <c r="X290" s="15" t="s">
        <v>41</v>
      </c>
      <c r="Y290" s="9" t="s">
        <v>32</v>
      </c>
      <c r="Z290" s="34">
        <v>0</v>
      </c>
      <c r="AA290" s="34">
        <v>0</v>
      </c>
      <c r="AB290" s="34">
        <v>0</v>
      </c>
      <c r="AC290" s="13">
        <f t="shared" si="24"/>
        <v>2537378.4</v>
      </c>
    </row>
    <row r="291" spans="1:29" ht="20.25" customHeight="1" x14ac:dyDescent="0.3">
      <c r="A291" s="8">
        <v>2015</v>
      </c>
      <c r="B291" s="16">
        <f>IF(OR(D291=0,D291=""),"",COUNTA($D$168:D291))</f>
        <v>80</v>
      </c>
      <c r="C291" s="17" t="s">
        <v>35</v>
      </c>
      <c r="D291" s="9">
        <v>1917</v>
      </c>
      <c r="E291" s="31">
        <v>105</v>
      </c>
      <c r="F291" s="31">
        <v>105</v>
      </c>
      <c r="G291" s="31">
        <v>0</v>
      </c>
      <c r="H291" s="9">
        <v>620</v>
      </c>
      <c r="I291" s="9">
        <v>1095</v>
      </c>
      <c r="J291" s="9">
        <v>0</v>
      </c>
      <c r="K291" s="9">
        <v>375</v>
      </c>
      <c r="L291" s="9">
        <v>480</v>
      </c>
      <c r="M291" s="9">
        <v>0</v>
      </c>
      <c r="N291" s="9">
        <v>465</v>
      </c>
      <c r="O291" s="9">
        <v>78</v>
      </c>
      <c r="P291" s="9">
        <v>305</v>
      </c>
      <c r="Q291" s="9">
        <v>60</v>
      </c>
      <c r="R291" s="9">
        <v>430</v>
      </c>
      <c r="S291" s="9">
        <v>48</v>
      </c>
      <c r="T291" s="9">
        <v>0</v>
      </c>
      <c r="U291" s="13">
        <f t="shared" si="21"/>
        <v>3956</v>
      </c>
      <c r="V291" s="13">
        <f t="shared" si="22"/>
        <v>3956</v>
      </c>
      <c r="W291" s="36">
        <f t="shared" si="23"/>
        <v>415380</v>
      </c>
      <c r="X291" s="15" t="s">
        <v>41</v>
      </c>
      <c r="Y291" s="9" t="s">
        <v>32</v>
      </c>
      <c r="Z291" s="34">
        <v>0</v>
      </c>
      <c r="AA291" s="34">
        <v>0</v>
      </c>
      <c r="AB291" s="34">
        <v>0</v>
      </c>
      <c r="AC291" s="13">
        <f t="shared" si="24"/>
        <v>415380</v>
      </c>
    </row>
    <row r="292" spans="1:29" ht="20.25" customHeight="1" x14ac:dyDescent="0.3">
      <c r="A292" s="8">
        <v>2015</v>
      </c>
      <c r="B292" s="16">
        <f>IF(OR(D292=0,D292=""),"",COUNTA($D$168:D292))</f>
        <v>81</v>
      </c>
      <c r="C292" s="17" t="s">
        <v>165</v>
      </c>
      <c r="D292" s="9">
        <v>1917</v>
      </c>
      <c r="E292" s="31">
        <v>297.43</v>
      </c>
      <c r="F292" s="31">
        <v>186.7</v>
      </c>
      <c r="G292" s="31">
        <v>0</v>
      </c>
      <c r="H292" s="9">
        <v>620</v>
      </c>
      <c r="I292" s="9">
        <v>1095</v>
      </c>
      <c r="J292" s="9">
        <v>0</v>
      </c>
      <c r="K292" s="9">
        <v>375</v>
      </c>
      <c r="L292" s="9">
        <v>480</v>
      </c>
      <c r="M292" s="9">
        <v>0</v>
      </c>
      <c r="N292" s="9">
        <v>465</v>
      </c>
      <c r="O292" s="9">
        <v>78</v>
      </c>
      <c r="P292" s="9">
        <v>305</v>
      </c>
      <c r="Q292" s="9">
        <v>60</v>
      </c>
      <c r="R292" s="9">
        <v>430</v>
      </c>
      <c r="S292" s="9">
        <v>48</v>
      </c>
      <c r="T292" s="9">
        <v>0</v>
      </c>
      <c r="U292" s="13">
        <f t="shared" si="21"/>
        <v>3956</v>
      </c>
      <c r="V292" s="13">
        <f t="shared" si="22"/>
        <v>6302.27</v>
      </c>
      <c r="W292" s="36">
        <f t="shared" si="23"/>
        <v>1176633.08</v>
      </c>
      <c r="X292" s="15" t="s">
        <v>41</v>
      </c>
      <c r="Y292" s="9" t="s">
        <v>32</v>
      </c>
      <c r="Z292" s="34">
        <v>0</v>
      </c>
      <c r="AA292" s="34">
        <v>0</v>
      </c>
      <c r="AB292" s="34">
        <v>0</v>
      </c>
      <c r="AC292" s="13">
        <f t="shared" si="24"/>
        <v>1176633.08</v>
      </c>
    </row>
    <row r="293" spans="1:29" ht="20.25" customHeight="1" x14ac:dyDescent="0.3">
      <c r="A293" s="8">
        <v>2015</v>
      </c>
      <c r="B293" s="16">
        <f>IF(OR(D293=0,D293=""),"",COUNTA($D$168:D293))</f>
        <v>82</v>
      </c>
      <c r="C293" s="17" t="s">
        <v>166</v>
      </c>
      <c r="D293" s="9">
        <v>1917</v>
      </c>
      <c r="E293" s="31">
        <v>303.8</v>
      </c>
      <c r="F293" s="31">
        <v>303.8</v>
      </c>
      <c r="G293" s="31">
        <v>0</v>
      </c>
      <c r="H293" s="9">
        <v>620</v>
      </c>
      <c r="I293" s="9">
        <v>1095</v>
      </c>
      <c r="J293" s="9">
        <v>0</v>
      </c>
      <c r="K293" s="9">
        <v>375</v>
      </c>
      <c r="L293" s="9">
        <v>480</v>
      </c>
      <c r="M293" s="9">
        <v>0</v>
      </c>
      <c r="N293" s="9">
        <v>465</v>
      </c>
      <c r="O293" s="9">
        <v>78</v>
      </c>
      <c r="P293" s="9">
        <v>305</v>
      </c>
      <c r="Q293" s="9">
        <v>60</v>
      </c>
      <c r="R293" s="9">
        <v>430</v>
      </c>
      <c r="S293" s="9">
        <v>48</v>
      </c>
      <c r="T293" s="9">
        <v>0</v>
      </c>
      <c r="U293" s="13">
        <f t="shared" si="21"/>
        <v>3956</v>
      </c>
      <c r="V293" s="13">
        <f t="shared" si="22"/>
        <v>3956</v>
      </c>
      <c r="W293" s="36">
        <f t="shared" si="23"/>
        <v>1201832.8</v>
      </c>
      <c r="X293" s="15" t="s">
        <v>41</v>
      </c>
      <c r="Y293" s="9" t="s">
        <v>32</v>
      </c>
      <c r="Z293" s="34">
        <v>0</v>
      </c>
      <c r="AA293" s="34">
        <v>0</v>
      </c>
      <c r="AB293" s="34">
        <v>0</v>
      </c>
      <c r="AC293" s="13">
        <f t="shared" si="24"/>
        <v>1201832.8</v>
      </c>
    </row>
    <row r="294" spans="1:29" ht="20.25" customHeight="1" x14ac:dyDescent="0.3">
      <c r="A294" s="8">
        <v>2015</v>
      </c>
      <c r="B294" s="16">
        <f>IF(OR(D294=0,D294=""),"",COUNTA($D$168:D294))</f>
        <v>83</v>
      </c>
      <c r="C294" s="17" t="s">
        <v>167</v>
      </c>
      <c r="D294" s="9">
        <v>1917</v>
      </c>
      <c r="E294" s="31">
        <v>621</v>
      </c>
      <c r="F294" s="31">
        <v>311.8</v>
      </c>
      <c r="G294" s="31">
        <v>33.5</v>
      </c>
      <c r="H294" s="9">
        <v>620</v>
      </c>
      <c r="I294" s="9">
        <v>1095</v>
      </c>
      <c r="J294" s="9">
        <v>0</v>
      </c>
      <c r="K294" s="9">
        <v>375</v>
      </c>
      <c r="L294" s="9">
        <v>480</v>
      </c>
      <c r="M294" s="9">
        <v>0</v>
      </c>
      <c r="N294" s="9">
        <v>465</v>
      </c>
      <c r="O294" s="9">
        <v>78</v>
      </c>
      <c r="P294" s="9">
        <v>305</v>
      </c>
      <c r="Q294" s="9">
        <v>60</v>
      </c>
      <c r="R294" s="9">
        <v>430</v>
      </c>
      <c r="S294" s="9">
        <v>48</v>
      </c>
      <c r="T294" s="9">
        <v>0</v>
      </c>
      <c r="U294" s="13">
        <f t="shared" si="21"/>
        <v>3956</v>
      </c>
      <c r="V294" s="13">
        <f t="shared" si="22"/>
        <v>7114.61</v>
      </c>
      <c r="W294" s="36">
        <f t="shared" si="23"/>
        <v>2456676</v>
      </c>
      <c r="X294" s="15" t="s">
        <v>41</v>
      </c>
      <c r="Y294" s="9" t="s">
        <v>32</v>
      </c>
      <c r="Z294" s="34">
        <v>0</v>
      </c>
      <c r="AA294" s="34">
        <v>0</v>
      </c>
      <c r="AB294" s="34">
        <v>0</v>
      </c>
      <c r="AC294" s="13">
        <f t="shared" si="24"/>
        <v>2456676</v>
      </c>
    </row>
    <row r="295" spans="1:29" ht="20.25" customHeight="1" x14ac:dyDescent="0.3">
      <c r="A295" s="8">
        <v>2015</v>
      </c>
      <c r="B295" s="16">
        <f>IF(OR(D295=0,D295=""),"",COUNTA($D$168:D295))</f>
        <v>84</v>
      </c>
      <c r="C295" s="17" t="s">
        <v>593</v>
      </c>
      <c r="D295" s="9">
        <v>1917</v>
      </c>
      <c r="E295" s="31">
        <v>507.9</v>
      </c>
      <c r="F295" s="31">
        <v>507.9</v>
      </c>
      <c r="G295" s="31">
        <v>0</v>
      </c>
      <c r="H295" s="9">
        <v>620</v>
      </c>
      <c r="I295" s="9">
        <v>1095</v>
      </c>
      <c r="J295" s="9">
        <v>0</v>
      </c>
      <c r="K295" s="9">
        <v>375</v>
      </c>
      <c r="L295" s="9">
        <v>480</v>
      </c>
      <c r="M295" s="9">
        <v>0</v>
      </c>
      <c r="N295" s="9">
        <v>465</v>
      </c>
      <c r="O295" s="9">
        <v>78</v>
      </c>
      <c r="P295" s="9">
        <v>305</v>
      </c>
      <c r="Q295" s="9">
        <v>60</v>
      </c>
      <c r="R295" s="9">
        <v>430</v>
      </c>
      <c r="S295" s="9">
        <v>48</v>
      </c>
      <c r="T295" s="9">
        <v>0</v>
      </c>
      <c r="U295" s="13">
        <f t="shared" si="21"/>
        <v>3956</v>
      </c>
      <c r="V295" s="13">
        <f t="shared" si="22"/>
        <v>3956</v>
      </c>
      <c r="W295" s="36">
        <f t="shared" si="23"/>
        <v>2009252.4</v>
      </c>
      <c r="X295" s="15" t="s">
        <v>41</v>
      </c>
      <c r="Y295" s="9" t="s">
        <v>32</v>
      </c>
      <c r="Z295" s="34">
        <v>0</v>
      </c>
      <c r="AA295" s="34">
        <v>0</v>
      </c>
      <c r="AB295" s="34">
        <v>0</v>
      </c>
      <c r="AC295" s="13">
        <f t="shared" si="24"/>
        <v>2009252.4</v>
      </c>
    </row>
    <row r="296" spans="1:29" ht="20.25" customHeight="1" x14ac:dyDescent="0.3">
      <c r="A296" s="8">
        <v>2015</v>
      </c>
      <c r="B296" s="16">
        <f>IF(OR(D296=0,D296=""),"",COUNTA($D$168:D296))</f>
        <v>85</v>
      </c>
      <c r="C296" s="17" t="s">
        <v>168</v>
      </c>
      <c r="D296" s="9">
        <v>1917</v>
      </c>
      <c r="E296" s="31">
        <v>351.8</v>
      </c>
      <c r="F296" s="31">
        <v>351.8</v>
      </c>
      <c r="G296" s="31">
        <v>0</v>
      </c>
      <c r="H296" s="9">
        <v>620</v>
      </c>
      <c r="I296" s="9">
        <v>1095</v>
      </c>
      <c r="J296" s="9">
        <v>0</v>
      </c>
      <c r="K296" s="9">
        <v>375</v>
      </c>
      <c r="L296" s="9">
        <v>480</v>
      </c>
      <c r="M296" s="9">
        <v>0</v>
      </c>
      <c r="N296" s="9">
        <v>465</v>
      </c>
      <c r="O296" s="9">
        <v>78</v>
      </c>
      <c r="P296" s="9">
        <v>305</v>
      </c>
      <c r="Q296" s="9">
        <v>60</v>
      </c>
      <c r="R296" s="9">
        <v>430</v>
      </c>
      <c r="S296" s="9">
        <v>48</v>
      </c>
      <c r="T296" s="9">
        <v>0</v>
      </c>
      <c r="U296" s="13">
        <f t="shared" si="21"/>
        <v>3956</v>
      </c>
      <c r="V296" s="13">
        <f t="shared" si="22"/>
        <v>3956</v>
      </c>
      <c r="W296" s="36">
        <f t="shared" si="23"/>
        <v>1391720.8</v>
      </c>
      <c r="X296" s="15" t="s">
        <v>41</v>
      </c>
      <c r="Y296" s="9" t="s">
        <v>32</v>
      </c>
      <c r="Z296" s="34">
        <v>0</v>
      </c>
      <c r="AA296" s="34">
        <v>0</v>
      </c>
      <c r="AB296" s="34">
        <v>0</v>
      </c>
      <c r="AC296" s="13">
        <f t="shared" si="24"/>
        <v>1391720.8</v>
      </c>
    </row>
    <row r="297" spans="1:29" ht="20.25" customHeight="1" x14ac:dyDescent="0.3">
      <c r="A297" s="8">
        <v>2015</v>
      </c>
      <c r="B297" s="16">
        <f>IF(OR(D297=0,D297=""),"",COUNTA($D$168:D297))</f>
        <v>86</v>
      </c>
      <c r="C297" s="17" t="s">
        <v>169</v>
      </c>
      <c r="D297" s="9">
        <v>1917</v>
      </c>
      <c r="E297" s="31">
        <v>369.9</v>
      </c>
      <c r="F297" s="31">
        <v>369.9</v>
      </c>
      <c r="G297" s="31">
        <v>0</v>
      </c>
      <c r="H297" s="9">
        <v>620</v>
      </c>
      <c r="I297" s="9">
        <v>1095</v>
      </c>
      <c r="J297" s="9">
        <v>0</v>
      </c>
      <c r="K297" s="9">
        <v>375</v>
      </c>
      <c r="L297" s="9">
        <v>480</v>
      </c>
      <c r="M297" s="9">
        <v>0</v>
      </c>
      <c r="N297" s="9">
        <v>465</v>
      </c>
      <c r="O297" s="9">
        <v>78</v>
      </c>
      <c r="P297" s="9">
        <v>305</v>
      </c>
      <c r="Q297" s="9">
        <v>60</v>
      </c>
      <c r="R297" s="9">
        <v>430</v>
      </c>
      <c r="S297" s="9">
        <v>48</v>
      </c>
      <c r="T297" s="9">
        <v>0</v>
      </c>
      <c r="U297" s="13">
        <f t="shared" si="21"/>
        <v>3956</v>
      </c>
      <c r="V297" s="13">
        <f t="shared" si="22"/>
        <v>3956</v>
      </c>
      <c r="W297" s="36">
        <f t="shared" si="23"/>
        <v>1463324.4</v>
      </c>
      <c r="X297" s="15" t="s">
        <v>41</v>
      </c>
      <c r="Y297" s="9" t="s">
        <v>32</v>
      </c>
      <c r="Z297" s="34">
        <v>0</v>
      </c>
      <c r="AA297" s="34">
        <v>0</v>
      </c>
      <c r="AB297" s="34">
        <v>0</v>
      </c>
      <c r="AC297" s="13">
        <f t="shared" si="24"/>
        <v>1463324.4</v>
      </c>
    </row>
    <row r="298" spans="1:29" ht="20.25" customHeight="1" x14ac:dyDescent="0.3">
      <c r="A298" s="8">
        <v>2015</v>
      </c>
      <c r="B298" s="16">
        <f>IF(OR(D298=0,D298=""),"",COUNTA($D$168:D298))</f>
        <v>87</v>
      </c>
      <c r="C298" s="17" t="s">
        <v>170</v>
      </c>
      <c r="D298" s="9">
        <v>1917</v>
      </c>
      <c r="E298" s="31">
        <v>256.10000000000002</v>
      </c>
      <c r="F298" s="31">
        <v>256.10000000000002</v>
      </c>
      <c r="G298" s="31">
        <v>0</v>
      </c>
      <c r="H298" s="9">
        <v>620</v>
      </c>
      <c r="I298" s="9">
        <v>1095</v>
      </c>
      <c r="J298" s="9">
        <v>0</v>
      </c>
      <c r="K298" s="9">
        <v>375</v>
      </c>
      <c r="L298" s="9">
        <v>480</v>
      </c>
      <c r="M298" s="9">
        <v>0</v>
      </c>
      <c r="N298" s="9">
        <v>465</v>
      </c>
      <c r="O298" s="9">
        <v>78</v>
      </c>
      <c r="P298" s="9">
        <v>305</v>
      </c>
      <c r="Q298" s="9">
        <v>60</v>
      </c>
      <c r="R298" s="9">
        <v>430</v>
      </c>
      <c r="S298" s="9">
        <v>48</v>
      </c>
      <c r="T298" s="9">
        <v>0</v>
      </c>
      <c r="U298" s="13">
        <f t="shared" si="21"/>
        <v>3956</v>
      </c>
      <c r="V298" s="13">
        <f t="shared" si="22"/>
        <v>3956</v>
      </c>
      <c r="W298" s="36">
        <f t="shared" si="23"/>
        <v>1013131.6</v>
      </c>
      <c r="X298" s="15" t="s">
        <v>41</v>
      </c>
      <c r="Y298" s="9" t="s">
        <v>32</v>
      </c>
      <c r="Z298" s="34">
        <v>0</v>
      </c>
      <c r="AA298" s="34">
        <v>0</v>
      </c>
      <c r="AB298" s="34">
        <v>0</v>
      </c>
      <c r="AC298" s="13">
        <f t="shared" si="24"/>
        <v>1013131.6</v>
      </c>
    </row>
    <row r="299" spans="1:29" ht="20.25" customHeight="1" x14ac:dyDescent="0.3">
      <c r="A299" s="8">
        <v>2015</v>
      </c>
      <c r="B299" s="16">
        <f>IF(OR(D299=0,D299=""),"",COUNTA($D$168:D299))</f>
        <v>88</v>
      </c>
      <c r="C299" s="17" t="s">
        <v>171</v>
      </c>
      <c r="D299" s="9">
        <v>1917</v>
      </c>
      <c r="E299" s="31">
        <v>701.4</v>
      </c>
      <c r="F299" s="31">
        <v>200.8</v>
      </c>
      <c r="G299" s="31">
        <v>560.29999999999995</v>
      </c>
      <c r="H299" s="9">
        <v>620</v>
      </c>
      <c r="I299" s="9">
        <v>1095</v>
      </c>
      <c r="J299" s="9">
        <v>0</v>
      </c>
      <c r="K299" s="9">
        <v>375</v>
      </c>
      <c r="L299" s="9">
        <v>480</v>
      </c>
      <c r="M299" s="9">
        <v>0</v>
      </c>
      <c r="N299" s="9">
        <v>465</v>
      </c>
      <c r="O299" s="9">
        <v>78</v>
      </c>
      <c r="P299" s="9">
        <v>305</v>
      </c>
      <c r="Q299" s="9">
        <v>60</v>
      </c>
      <c r="R299" s="9">
        <v>430</v>
      </c>
      <c r="S299" s="9">
        <v>48</v>
      </c>
      <c r="T299" s="9">
        <v>0</v>
      </c>
      <c r="U299" s="13">
        <f t="shared" si="21"/>
        <v>3956</v>
      </c>
      <c r="V299" s="13">
        <f t="shared" ref="V299:V326" si="25">W299/(F299+G299)</f>
        <v>3645.69</v>
      </c>
      <c r="W299" s="36">
        <f t="shared" si="23"/>
        <v>2774738.4</v>
      </c>
      <c r="X299" s="15" t="s">
        <v>41</v>
      </c>
      <c r="Y299" s="9" t="s">
        <v>32</v>
      </c>
      <c r="Z299" s="34">
        <v>0</v>
      </c>
      <c r="AA299" s="34">
        <v>0</v>
      </c>
      <c r="AB299" s="34">
        <v>0</v>
      </c>
      <c r="AC299" s="13">
        <f t="shared" si="24"/>
        <v>2774738.4</v>
      </c>
    </row>
    <row r="300" spans="1:29" ht="20.25" customHeight="1" x14ac:dyDescent="0.3">
      <c r="A300" s="8">
        <v>2015</v>
      </c>
      <c r="B300" s="16">
        <f>IF(OR(D300=0,D300=""),"",COUNTA($D$168:D300))</f>
        <v>89</v>
      </c>
      <c r="C300" s="17" t="s">
        <v>172</v>
      </c>
      <c r="D300" s="9">
        <v>1917</v>
      </c>
      <c r="E300" s="31">
        <v>806.7</v>
      </c>
      <c r="F300" s="31">
        <v>386.5</v>
      </c>
      <c r="G300" s="31">
        <v>267.2</v>
      </c>
      <c r="H300" s="9">
        <v>620</v>
      </c>
      <c r="I300" s="9">
        <v>1095</v>
      </c>
      <c r="J300" s="9">
        <v>0</v>
      </c>
      <c r="K300" s="9">
        <v>375</v>
      </c>
      <c r="L300" s="9">
        <v>480</v>
      </c>
      <c r="M300" s="9">
        <v>0</v>
      </c>
      <c r="N300" s="9">
        <v>465</v>
      </c>
      <c r="O300" s="9">
        <v>78</v>
      </c>
      <c r="P300" s="9">
        <v>305</v>
      </c>
      <c r="Q300" s="9">
        <v>60</v>
      </c>
      <c r="R300" s="9">
        <v>430</v>
      </c>
      <c r="S300" s="9">
        <v>48</v>
      </c>
      <c r="T300" s="9">
        <v>0</v>
      </c>
      <c r="U300" s="13">
        <f t="shared" si="21"/>
        <v>3956</v>
      </c>
      <c r="V300" s="13">
        <f t="shared" si="25"/>
        <v>4881.91</v>
      </c>
      <c r="W300" s="36">
        <f t="shared" si="23"/>
        <v>3191305.2</v>
      </c>
      <c r="X300" s="15" t="s">
        <v>41</v>
      </c>
      <c r="Y300" s="9" t="s">
        <v>32</v>
      </c>
      <c r="Z300" s="34">
        <v>0</v>
      </c>
      <c r="AA300" s="34">
        <v>0</v>
      </c>
      <c r="AB300" s="34">
        <v>0</v>
      </c>
      <c r="AC300" s="13">
        <f t="shared" si="24"/>
        <v>3191305.2</v>
      </c>
    </row>
    <row r="301" spans="1:29" ht="20.25" customHeight="1" x14ac:dyDescent="0.3">
      <c r="A301" s="8">
        <v>2015</v>
      </c>
      <c r="B301" s="16">
        <f>IF(OR(D301=0,D301=""),"",COUNTA($D$168:D301))</f>
        <v>90</v>
      </c>
      <c r="C301" s="17" t="s">
        <v>173</v>
      </c>
      <c r="D301" s="9">
        <v>1917</v>
      </c>
      <c r="E301" s="31">
        <v>159.30000000000001</v>
      </c>
      <c r="F301" s="31">
        <v>159.30000000000001</v>
      </c>
      <c r="G301" s="31">
        <v>0</v>
      </c>
      <c r="H301" s="9">
        <v>620</v>
      </c>
      <c r="I301" s="9">
        <v>1095</v>
      </c>
      <c r="J301" s="9">
        <v>0</v>
      </c>
      <c r="K301" s="9">
        <v>375</v>
      </c>
      <c r="L301" s="9">
        <v>480</v>
      </c>
      <c r="M301" s="9">
        <v>0</v>
      </c>
      <c r="N301" s="9">
        <v>465</v>
      </c>
      <c r="O301" s="9">
        <v>78</v>
      </c>
      <c r="P301" s="9">
        <v>305</v>
      </c>
      <c r="Q301" s="9">
        <v>60</v>
      </c>
      <c r="R301" s="9">
        <v>430</v>
      </c>
      <c r="S301" s="9">
        <v>48</v>
      </c>
      <c r="T301" s="9">
        <v>0</v>
      </c>
      <c r="U301" s="13">
        <f t="shared" si="21"/>
        <v>3956</v>
      </c>
      <c r="V301" s="13">
        <f t="shared" si="25"/>
        <v>3956</v>
      </c>
      <c r="W301" s="36">
        <f t="shared" si="23"/>
        <v>630190.80000000005</v>
      </c>
      <c r="X301" s="15" t="s">
        <v>41</v>
      </c>
      <c r="Y301" s="9" t="s">
        <v>32</v>
      </c>
      <c r="Z301" s="34">
        <v>0</v>
      </c>
      <c r="AA301" s="34">
        <v>0</v>
      </c>
      <c r="AB301" s="34">
        <v>0</v>
      </c>
      <c r="AC301" s="13">
        <f t="shared" si="24"/>
        <v>630190.80000000005</v>
      </c>
    </row>
    <row r="302" spans="1:29" ht="20.25" customHeight="1" x14ac:dyDescent="0.3">
      <c r="A302" s="8">
        <v>2015</v>
      </c>
      <c r="B302" s="16">
        <f>IF(OR(D302=0,D302=""),"",COUNTA($D$168:D302))</f>
        <v>91</v>
      </c>
      <c r="C302" s="17" t="s">
        <v>713</v>
      </c>
      <c r="D302" s="9">
        <v>1917</v>
      </c>
      <c r="E302" s="31">
        <v>560.4</v>
      </c>
      <c r="F302" s="31">
        <v>398.9</v>
      </c>
      <c r="G302" s="31">
        <v>140.1</v>
      </c>
      <c r="H302" s="9">
        <v>620</v>
      </c>
      <c r="I302" s="9">
        <v>0</v>
      </c>
      <c r="J302" s="9">
        <v>0</v>
      </c>
      <c r="K302" s="9">
        <v>0</v>
      </c>
      <c r="L302" s="9">
        <v>480</v>
      </c>
      <c r="M302" s="9">
        <v>0</v>
      </c>
      <c r="N302" s="9">
        <v>465</v>
      </c>
      <c r="O302" s="9">
        <v>0</v>
      </c>
      <c r="P302" s="9">
        <v>305</v>
      </c>
      <c r="Q302" s="9">
        <v>60</v>
      </c>
      <c r="R302" s="9">
        <v>430</v>
      </c>
      <c r="S302" s="9">
        <v>48</v>
      </c>
      <c r="T302" s="9">
        <v>0</v>
      </c>
      <c r="U302" s="13">
        <f t="shared" si="21"/>
        <v>2408</v>
      </c>
      <c r="V302" s="13">
        <f t="shared" si="25"/>
        <v>2503.61</v>
      </c>
      <c r="W302" s="36">
        <f t="shared" si="23"/>
        <v>1349443.2</v>
      </c>
      <c r="X302" s="15" t="s">
        <v>41</v>
      </c>
      <c r="Y302" s="9" t="s">
        <v>32</v>
      </c>
      <c r="Z302" s="34">
        <v>0</v>
      </c>
      <c r="AA302" s="34">
        <v>0</v>
      </c>
      <c r="AB302" s="34">
        <v>0</v>
      </c>
      <c r="AC302" s="13">
        <f t="shared" si="24"/>
        <v>1349443.2</v>
      </c>
    </row>
    <row r="303" spans="1:29" ht="20.25" customHeight="1" x14ac:dyDescent="0.3">
      <c r="A303" s="8">
        <v>2015</v>
      </c>
      <c r="B303" s="16">
        <f>IF(OR(D303=0,D303=""),"",COUNTA($D$168:D303))</f>
        <v>92</v>
      </c>
      <c r="C303" s="17" t="s">
        <v>714</v>
      </c>
      <c r="D303" s="9">
        <v>1917</v>
      </c>
      <c r="E303" s="31">
        <v>335.3</v>
      </c>
      <c r="F303" s="31">
        <v>335.3</v>
      </c>
      <c r="G303" s="31">
        <v>0</v>
      </c>
      <c r="H303" s="9">
        <v>620</v>
      </c>
      <c r="I303" s="9">
        <v>1095</v>
      </c>
      <c r="J303" s="9">
        <v>0</v>
      </c>
      <c r="K303" s="9">
        <v>375</v>
      </c>
      <c r="L303" s="9">
        <v>480</v>
      </c>
      <c r="M303" s="9">
        <v>0</v>
      </c>
      <c r="N303" s="9">
        <v>465</v>
      </c>
      <c r="O303" s="9">
        <v>78</v>
      </c>
      <c r="P303" s="9">
        <v>305</v>
      </c>
      <c r="Q303" s="9">
        <v>60</v>
      </c>
      <c r="R303" s="9">
        <v>430</v>
      </c>
      <c r="S303" s="9">
        <v>48</v>
      </c>
      <c r="T303" s="9">
        <v>0</v>
      </c>
      <c r="U303" s="13">
        <f t="shared" si="21"/>
        <v>3956</v>
      </c>
      <c r="V303" s="13">
        <f t="shared" si="25"/>
        <v>3956</v>
      </c>
      <c r="W303" s="36">
        <f t="shared" si="23"/>
        <v>1326446.8</v>
      </c>
      <c r="X303" s="15" t="s">
        <v>41</v>
      </c>
      <c r="Y303" s="9" t="s">
        <v>32</v>
      </c>
      <c r="Z303" s="34">
        <v>0</v>
      </c>
      <c r="AA303" s="34">
        <v>0</v>
      </c>
      <c r="AB303" s="34">
        <v>0</v>
      </c>
      <c r="AC303" s="13">
        <f t="shared" si="24"/>
        <v>1326446.8</v>
      </c>
    </row>
    <row r="304" spans="1:29" ht="20.25" customHeight="1" x14ac:dyDescent="0.3">
      <c r="A304" s="8">
        <v>2015</v>
      </c>
      <c r="B304" s="16">
        <f>IF(OR(D304=0,D304=""),"",COUNTA($D$168:D304))</f>
        <v>93</v>
      </c>
      <c r="C304" s="17" t="s">
        <v>724</v>
      </c>
      <c r="D304" s="9">
        <v>1917</v>
      </c>
      <c r="E304" s="31">
        <v>441.5</v>
      </c>
      <c r="F304" s="31">
        <v>204.71</v>
      </c>
      <c r="G304" s="31">
        <v>0</v>
      </c>
      <c r="H304" s="9">
        <v>620</v>
      </c>
      <c r="I304" s="9">
        <v>1095</v>
      </c>
      <c r="J304" s="9">
        <v>0</v>
      </c>
      <c r="K304" s="9">
        <v>375</v>
      </c>
      <c r="L304" s="9">
        <v>480</v>
      </c>
      <c r="M304" s="9">
        <v>0</v>
      </c>
      <c r="N304" s="9">
        <v>465</v>
      </c>
      <c r="O304" s="9">
        <v>78</v>
      </c>
      <c r="P304" s="9">
        <v>305</v>
      </c>
      <c r="Q304" s="9">
        <v>60</v>
      </c>
      <c r="R304" s="9">
        <v>430</v>
      </c>
      <c r="S304" s="9">
        <v>48</v>
      </c>
      <c r="T304" s="9">
        <v>0</v>
      </c>
      <c r="U304" s="13">
        <f t="shared" si="21"/>
        <v>3956</v>
      </c>
      <c r="V304" s="13">
        <f t="shared" si="25"/>
        <v>8531.94</v>
      </c>
      <c r="W304" s="36">
        <f t="shared" si="23"/>
        <v>1746574</v>
      </c>
      <c r="X304" s="15" t="s">
        <v>41</v>
      </c>
      <c r="Y304" s="9" t="s">
        <v>32</v>
      </c>
      <c r="Z304" s="34">
        <v>0</v>
      </c>
      <c r="AA304" s="34">
        <v>0</v>
      </c>
      <c r="AB304" s="34">
        <v>0</v>
      </c>
      <c r="AC304" s="13">
        <f t="shared" si="24"/>
        <v>1746574</v>
      </c>
    </row>
    <row r="305" spans="1:29" s="2" customFormat="1" ht="20.25" customHeight="1" x14ac:dyDescent="0.3">
      <c r="A305" s="8">
        <v>2015</v>
      </c>
      <c r="B305" s="16">
        <f>IF(OR(D305=0,D305=""),"",COUNTA($D$168:D305))</f>
        <v>94</v>
      </c>
      <c r="C305" s="17" t="s">
        <v>725</v>
      </c>
      <c r="D305" s="9">
        <v>1917</v>
      </c>
      <c r="E305" s="31">
        <v>276.16000000000003</v>
      </c>
      <c r="F305" s="31">
        <v>197.7</v>
      </c>
      <c r="G305" s="31">
        <v>0</v>
      </c>
      <c r="H305" s="9">
        <v>620</v>
      </c>
      <c r="I305" s="9">
        <v>1095</v>
      </c>
      <c r="J305" s="9">
        <v>0</v>
      </c>
      <c r="K305" s="9">
        <v>375</v>
      </c>
      <c r="L305" s="9">
        <v>480</v>
      </c>
      <c r="M305" s="9">
        <v>0</v>
      </c>
      <c r="N305" s="9">
        <v>465</v>
      </c>
      <c r="O305" s="9">
        <v>78</v>
      </c>
      <c r="P305" s="9">
        <v>305</v>
      </c>
      <c r="Q305" s="9">
        <v>60</v>
      </c>
      <c r="R305" s="9">
        <v>430</v>
      </c>
      <c r="S305" s="9">
        <v>48</v>
      </c>
      <c r="T305" s="9">
        <v>0</v>
      </c>
      <c r="U305" s="13">
        <f t="shared" si="21"/>
        <v>3956</v>
      </c>
      <c r="V305" s="13">
        <f t="shared" si="25"/>
        <v>5525.99</v>
      </c>
      <c r="W305" s="36">
        <f t="shared" si="23"/>
        <v>1092488.96</v>
      </c>
      <c r="X305" s="15" t="s">
        <v>41</v>
      </c>
      <c r="Y305" s="9" t="s">
        <v>32</v>
      </c>
      <c r="Z305" s="34">
        <v>0</v>
      </c>
      <c r="AA305" s="34">
        <v>0</v>
      </c>
      <c r="AB305" s="34">
        <v>0</v>
      </c>
      <c r="AC305" s="13">
        <f t="shared" si="24"/>
        <v>1092488.96</v>
      </c>
    </row>
    <row r="306" spans="1:29" ht="20.25" customHeight="1" x14ac:dyDescent="0.3">
      <c r="A306" s="8">
        <v>2015</v>
      </c>
      <c r="B306" s="16">
        <f>IF(OR(D306=0,D306=""),"",COUNTA($D$168:D306))</f>
        <v>95</v>
      </c>
      <c r="C306" s="17" t="s">
        <v>726</v>
      </c>
      <c r="D306" s="9">
        <v>1917</v>
      </c>
      <c r="E306" s="31">
        <v>281.39999999999998</v>
      </c>
      <c r="F306" s="31">
        <v>183</v>
      </c>
      <c r="G306" s="31">
        <v>0</v>
      </c>
      <c r="H306" s="9">
        <v>620</v>
      </c>
      <c r="I306" s="9">
        <v>1095</v>
      </c>
      <c r="J306" s="9">
        <v>0</v>
      </c>
      <c r="K306" s="9">
        <v>375</v>
      </c>
      <c r="L306" s="9">
        <v>480</v>
      </c>
      <c r="M306" s="9">
        <v>0</v>
      </c>
      <c r="N306" s="9">
        <v>465</v>
      </c>
      <c r="O306" s="9">
        <v>78</v>
      </c>
      <c r="P306" s="9">
        <v>305</v>
      </c>
      <c r="Q306" s="9">
        <v>60</v>
      </c>
      <c r="R306" s="9">
        <v>430</v>
      </c>
      <c r="S306" s="9">
        <v>48</v>
      </c>
      <c r="T306" s="9">
        <v>0</v>
      </c>
      <c r="U306" s="13">
        <f t="shared" si="21"/>
        <v>3956</v>
      </c>
      <c r="V306" s="13">
        <f t="shared" si="25"/>
        <v>6083.16</v>
      </c>
      <c r="W306" s="36">
        <f t="shared" si="23"/>
        <v>1113218.3999999999</v>
      </c>
      <c r="X306" s="15" t="s">
        <v>41</v>
      </c>
      <c r="Y306" s="9" t="s">
        <v>32</v>
      </c>
      <c r="Z306" s="34">
        <v>0</v>
      </c>
      <c r="AA306" s="34">
        <v>0</v>
      </c>
      <c r="AB306" s="34">
        <v>0</v>
      </c>
      <c r="AC306" s="13">
        <f t="shared" si="24"/>
        <v>1113218.3999999999</v>
      </c>
    </row>
    <row r="307" spans="1:29" ht="20.25" customHeight="1" x14ac:dyDescent="0.3">
      <c r="A307" s="8">
        <v>2015</v>
      </c>
      <c r="B307" s="16">
        <f>IF(OR(D307=0,D307=""),"",COUNTA($D$168:D307))</f>
        <v>96</v>
      </c>
      <c r="C307" s="17" t="s">
        <v>727</v>
      </c>
      <c r="D307" s="9">
        <v>1917</v>
      </c>
      <c r="E307" s="31">
        <v>257.10000000000002</v>
      </c>
      <c r="F307" s="31">
        <v>144.30000000000001</v>
      </c>
      <c r="G307" s="31">
        <v>0</v>
      </c>
      <c r="H307" s="9">
        <v>620</v>
      </c>
      <c r="I307" s="9">
        <v>1095</v>
      </c>
      <c r="J307" s="9">
        <v>0</v>
      </c>
      <c r="K307" s="9">
        <v>375</v>
      </c>
      <c r="L307" s="9">
        <v>480</v>
      </c>
      <c r="M307" s="9">
        <v>0</v>
      </c>
      <c r="N307" s="9">
        <v>465</v>
      </c>
      <c r="O307" s="9">
        <v>78</v>
      </c>
      <c r="P307" s="9">
        <v>305</v>
      </c>
      <c r="Q307" s="9">
        <v>60</v>
      </c>
      <c r="R307" s="9">
        <v>430</v>
      </c>
      <c r="S307" s="9">
        <v>48</v>
      </c>
      <c r="T307" s="9">
        <v>0</v>
      </c>
      <c r="U307" s="13">
        <f t="shared" si="21"/>
        <v>3956</v>
      </c>
      <c r="V307" s="13">
        <f t="shared" si="25"/>
        <v>7048.42</v>
      </c>
      <c r="W307" s="36">
        <f t="shared" si="23"/>
        <v>1017087.6</v>
      </c>
      <c r="X307" s="15" t="s">
        <v>41</v>
      </c>
      <c r="Y307" s="9" t="s">
        <v>32</v>
      </c>
      <c r="Z307" s="34">
        <v>0</v>
      </c>
      <c r="AA307" s="34">
        <v>0</v>
      </c>
      <c r="AB307" s="34">
        <v>0</v>
      </c>
      <c r="AC307" s="13">
        <f t="shared" si="24"/>
        <v>1017087.6</v>
      </c>
    </row>
    <row r="308" spans="1:29" ht="20.25" customHeight="1" x14ac:dyDescent="0.3">
      <c r="A308" s="8">
        <v>2015</v>
      </c>
      <c r="B308" s="16">
        <f>IF(OR(D308=0,D308=""),"",COUNTA($D$168:D308))</f>
        <v>97</v>
      </c>
      <c r="C308" s="17" t="s">
        <v>728</v>
      </c>
      <c r="D308" s="9">
        <v>1917</v>
      </c>
      <c r="E308" s="31">
        <v>683.3</v>
      </c>
      <c r="F308" s="31">
        <v>353.4</v>
      </c>
      <c r="G308" s="31">
        <v>0</v>
      </c>
      <c r="H308" s="9">
        <v>620</v>
      </c>
      <c r="I308" s="9">
        <v>1095</v>
      </c>
      <c r="J308" s="9">
        <v>0</v>
      </c>
      <c r="K308" s="9">
        <v>375</v>
      </c>
      <c r="L308" s="9">
        <v>480</v>
      </c>
      <c r="M308" s="9">
        <v>0</v>
      </c>
      <c r="N308" s="9">
        <v>465</v>
      </c>
      <c r="O308" s="9">
        <v>78</v>
      </c>
      <c r="P308" s="9">
        <v>305</v>
      </c>
      <c r="Q308" s="9">
        <v>60</v>
      </c>
      <c r="R308" s="9">
        <v>430</v>
      </c>
      <c r="S308" s="9">
        <v>48</v>
      </c>
      <c r="T308" s="9">
        <v>0</v>
      </c>
      <c r="U308" s="13">
        <f t="shared" si="21"/>
        <v>3956</v>
      </c>
      <c r="V308" s="13">
        <f t="shared" si="25"/>
        <v>7648.94</v>
      </c>
      <c r="W308" s="36">
        <f t="shared" si="23"/>
        <v>2703134.8</v>
      </c>
      <c r="X308" s="15" t="s">
        <v>41</v>
      </c>
      <c r="Y308" s="9" t="s">
        <v>32</v>
      </c>
      <c r="Z308" s="34">
        <v>0</v>
      </c>
      <c r="AA308" s="34">
        <v>0</v>
      </c>
      <c r="AB308" s="34">
        <v>0</v>
      </c>
      <c r="AC308" s="13">
        <f t="shared" si="24"/>
        <v>2703134.8</v>
      </c>
    </row>
    <row r="309" spans="1:29" ht="20.25" customHeight="1" x14ac:dyDescent="0.3">
      <c r="A309" s="8">
        <v>2015</v>
      </c>
      <c r="B309" s="16">
        <f>IF(OR(D309=0,D309=""),"",COUNTA($D$168:D309))</f>
        <v>98</v>
      </c>
      <c r="C309" s="17" t="s">
        <v>729</v>
      </c>
      <c r="D309" s="9">
        <v>1917</v>
      </c>
      <c r="E309" s="31">
        <v>327.7</v>
      </c>
      <c r="F309" s="31">
        <v>158</v>
      </c>
      <c r="G309" s="31">
        <v>0</v>
      </c>
      <c r="H309" s="9">
        <v>620</v>
      </c>
      <c r="I309" s="9">
        <v>1095</v>
      </c>
      <c r="J309" s="9">
        <v>0</v>
      </c>
      <c r="K309" s="9">
        <v>375</v>
      </c>
      <c r="L309" s="9">
        <v>480</v>
      </c>
      <c r="M309" s="9">
        <v>0</v>
      </c>
      <c r="N309" s="9">
        <v>465</v>
      </c>
      <c r="O309" s="9">
        <v>78</v>
      </c>
      <c r="P309" s="9">
        <v>305</v>
      </c>
      <c r="Q309" s="9">
        <v>60</v>
      </c>
      <c r="R309" s="9">
        <v>430</v>
      </c>
      <c r="S309" s="9">
        <v>48</v>
      </c>
      <c r="T309" s="9">
        <v>0</v>
      </c>
      <c r="U309" s="13">
        <f t="shared" si="21"/>
        <v>3956</v>
      </c>
      <c r="V309" s="13">
        <f t="shared" si="25"/>
        <v>8204.94</v>
      </c>
      <c r="W309" s="36">
        <f t="shared" si="23"/>
        <v>1296381.2</v>
      </c>
      <c r="X309" s="15" t="s">
        <v>41</v>
      </c>
      <c r="Y309" s="9" t="s">
        <v>32</v>
      </c>
      <c r="Z309" s="34">
        <v>0</v>
      </c>
      <c r="AA309" s="34">
        <v>0</v>
      </c>
      <c r="AB309" s="34">
        <v>0</v>
      </c>
      <c r="AC309" s="13">
        <f t="shared" si="24"/>
        <v>1296381.2</v>
      </c>
    </row>
    <row r="310" spans="1:29" ht="20.25" customHeight="1" x14ac:dyDescent="0.3">
      <c r="A310" s="8">
        <v>2015</v>
      </c>
      <c r="B310" s="16">
        <f>IF(OR(D310=0,D310=""),"",COUNTA($D$168:D310))</f>
        <v>99</v>
      </c>
      <c r="C310" s="17" t="s">
        <v>457</v>
      </c>
      <c r="D310" s="9">
        <v>1917</v>
      </c>
      <c r="E310" s="31">
        <v>237.7</v>
      </c>
      <c r="F310" s="31">
        <v>101.6</v>
      </c>
      <c r="G310" s="31">
        <v>0</v>
      </c>
      <c r="H310" s="9">
        <v>620</v>
      </c>
      <c r="I310" s="9">
        <v>1095</v>
      </c>
      <c r="J310" s="9">
        <v>0</v>
      </c>
      <c r="K310" s="9">
        <v>375</v>
      </c>
      <c r="L310" s="9">
        <v>480</v>
      </c>
      <c r="M310" s="9">
        <v>0</v>
      </c>
      <c r="N310" s="9">
        <v>465</v>
      </c>
      <c r="O310" s="9">
        <v>78</v>
      </c>
      <c r="P310" s="9">
        <v>305</v>
      </c>
      <c r="Q310" s="9">
        <v>60</v>
      </c>
      <c r="R310" s="9">
        <v>430</v>
      </c>
      <c r="S310" s="9">
        <v>48</v>
      </c>
      <c r="T310" s="9">
        <v>0</v>
      </c>
      <c r="U310" s="13">
        <f t="shared" si="21"/>
        <v>3956</v>
      </c>
      <c r="V310" s="13">
        <f t="shared" si="25"/>
        <v>9255.33</v>
      </c>
      <c r="W310" s="36">
        <f t="shared" si="23"/>
        <v>940341.2</v>
      </c>
      <c r="X310" s="15" t="s">
        <v>41</v>
      </c>
      <c r="Y310" s="9" t="s">
        <v>32</v>
      </c>
      <c r="Z310" s="34">
        <v>0</v>
      </c>
      <c r="AA310" s="34">
        <v>0</v>
      </c>
      <c r="AB310" s="34">
        <v>0</v>
      </c>
      <c r="AC310" s="13">
        <f t="shared" si="24"/>
        <v>940341.2</v>
      </c>
    </row>
    <row r="311" spans="1:29" ht="20.25" customHeight="1" x14ac:dyDescent="0.3">
      <c r="A311" s="8">
        <v>2015</v>
      </c>
      <c r="B311" s="16">
        <f>IF(OR(D311=0,D311=""),"",COUNTA($D$168:D311))</f>
        <v>100</v>
      </c>
      <c r="C311" s="17" t="s">
        <v>458</v>
      </c>
      <c r="D311" s="9">
        <v>1917</v>
      </c>
      <c r="E311" s="31">
        <v>535.38</v>
      </c>
      <c r="F311" s="31">
        <v>374.68</v>
      </c>
      <c r="G311" s="31">
        <v>0</v>
      </c>
      <c r="H311" s="9">
        <v>620</v>
      </c>
      <c r="I311" s="9">
        <v>1095</v>
      </c>
      <c r="J311" s="9">
        <v>0</v>
      </c>
      <c r="K311" s="9">
        <v>375</v>
      </c>
      <c r="L311" s="9">
        <v>480</v>
      </c>
      <c r="M311" s="9">
        <v>0</v>
      </c>
      <c r="N311" s="9">
        <v>465</v>
      </c>
      <c r="O311" s="9">
        <v>78</v>
      </c>
      <c r="P311" s="9">
        <v>305</v>
      </c>
      <c r="Q311" s="9">
        <v>60</v>
      </c>
      <c r="R311" s="9">
        <v>430</v>
      </c>
      <c r="S311" s="9">
        <v>48</v>
      </c>
      <c r="T311" s="9">
        <v>0</v>
      </c>
      <c r="U311" s="13">
        <f t="shared" si="21"/>
        <v>3956</v>
      </c>
      <c r="V311" s="13">
        <f t="shared" si="25"/>
        <v>5652.73</v>
      </c>
      <c r="W311" s="36">
        <f t="shared" si="23"/>
        <v>2117963.2799999998</v>
      </c>
      <c r="X311" s="15" t="s">
        <v>41</v>
      </c>
      <c r="Y311" s="9" t="s">
        <v>32</v>
      </c>
      <c r="Z311" s="34">
        <v>0</v>
      </c>
      <c r="AA311" s="34">
        <v>0</v>
      </c>
      <c r="AB311" s="34">
        <v>0</v>
      </c>
      <c r="AC311" s="13">
        <f t="shared" si="24"/>
        <v>2117963.2799999998</v>
      </c>
    </row>
    <row r="312" spans="1:29" ht="20.25" customHeight="1" x14ac:dyDescent="0.3">
      <c r="A312" s="8">
        <v>2015</v>
      </c>
      <c r="B312" s="16">
        <f>IF(OR(D312=0,D312=""),"",COUNTA($D$168:D312))</f>
        <v>101</v>
      </c>
      <c r="C312" s="17" t="s">
        <v>459</v>
      </c>
      <c r="D312" s="9">
        <v>1917</v>
      </c>
      <c r="E312" s="31">
        <v>578.9</v>
      </c>
      <c r="F312" s="31">
        <v>360</v>
      </c>
      <c r="G312" s="31">
        <v>0</v>
      </c>
      <c r="H312" s="9">
        <v>620</v>
      </c>
      <c r="I312" s="9">
        <v>1095</v>
      </c>
      <c r="J312" s="9">
        <v>0</v>
      </c>
      <c r="K312" s="9">
        <v>375</v>
      </c>
      <c r="L312" s="9">
        <v>480</v>
      </c>
      <c r="M312" s="9">
        <v>0</v>
      </c>
      <c r="N312" s="9">
        <v>465</v>
      </c>
      <c r="O312" s="9">
        <v>78</v>
      </c>
      <c r="P312" s="9">
        <v>305</v>
      </c>
      <c r="Q312" s="9">
        <v>60</v>
      </c>
      <c r="R312" s="9">
        <v>430</v>
      </c>
      <c r="S312" s="9">
        <v>48</v>
      </c>
      <c r="T312" s="9">
        <v>0</v>
      </c>
      <c r="U312" s="13">
        <f t="shared" si="21"/>
        <v>3956</v>
      </c>
      <c r="V312" s="13">
        <f t="shared" si="25"/>
        <v>6361.47</v>
      </c>
      <c r="W312" s="36">
        <f t="shared" si="23"/>
        <v>2290128.4</v>
      </c>
      <c r="X312" s="15" t="s">
        <v>41</v>
      </c>
      <c r="Y312" s="9" t="s">
        <v>32</v>
      </c>
      <c r="Z312" s="34">
        <v>0</v>
      </c>
      <c r="AA312" s="34">
        <v>0</v>
      </c>
      <c r="AB312" s="34">
        <v>0</v>
      </c>
      <c r="AC312" s="13">
        <f t="shared" si="24"/>
        <v>2290128.4</v>
      </c>
    </row>
    <row r="313" spans="1:29" ht="20.25" customHeight="1" x14ac:dyDescent="0.3">
      <c r="A313" s="8">
        <v>2015</v>
      </c>
      <c r="B313" s="16">
        <f>IF(OR(D313=0,D313=""),"",COUNTA($D$168:D313))</f>
        <v>102</v>
      </c>
      <c r="C313" s="17" t="s">
        <v>460</v>
      </c>
      <c r="D313" s="9">
        <v>1917</v>
      </c>
      <c r="E313" s="31">
        <v>238.7</v>
      </c>
      <c r="F313" s="31">
        <v>162.9</v>
      </c>
      <c r="G313" s="31">
        <v>0</v>
      </c>
      <c r="H313" s="9">
        <v>620</v>
      </c>
      <c r="I313" s="9">
        <v>1095</v>
      </c>
      <c r="J313" s="9">
        <v>0</v>
      </c>
      <c r="K313" s="9">
        <v>375</v>
      </c>
      <c r="L313" s="9">
        <v>480</v>
      </c>
      <c r="M313" s="9">
        <v>0</v>
      </c>
      <c r="N313" s="9">
        <v>465</v>
      </c>
      <c r="O313" s="9">
        <v>78</v>
      </c>
      <c r="P313" s="9">
        <v>305</v>
      </c>
      <c r="Q313" s="9">
        <v>60</v>
      </c>
      <c r="R313" s="9">
        <v>430</v>
      </c>
      <c r="S313" s="9">
        <v>48</v>
      </c>
      <c r="T313" s="9">
        <v>0</v>
      </c>
      <c r="U313" s="13">
        <f t="shared" si="21"/>
        <v>3956</v>
      </c>
      <c r="V313" s="13">
        <f t="shared" si="25"/>
        <v>5796.79</v>
      </c>
      <c r="W313" s="36">
        <f t="shared" si="23"/>
        <v>944297.2</v>
      </c>
      <c r="X313" s="15" t="s">
        <v>41</v>
      </c>
      <c r="Y313" s="9" t="s">
        <v>32</v>
      </c>
      <c r="Z313" s="34">
        <v>0</v>
      </c>
      <c r="AA313" s="34">
        <v>0</v>
      </c>
      <c r="AB313" s="34">
        <v>0</v>
      </c>
      <c r="AC313" s="13">
        <f t="shared" si="24"/>
        <v>944297.2</v>
      </c>
    </row>
    <row r="314" spans="1:29" ht="20.25" customHeight="1" x14ac:dyDescent="0.3">
      <c r="A314" s="8">
        <v>2015</v>
      </c>
      <c r="B314" s="16">
        <f>IF(OR(D314=0,D314=""),"",COUNTA($D$168:D314))</f>
        <v>103</v>
      </c>
      <c r="C314" s="17" t="s">
        <v>461</v>
      </c>
      <c r="D314" s="9">
        <v>1917</v>
      </c>
      <c r="E314" s="31">
        <v>342.1</v>
      </c>
      <c r="F314" s="31">
        <v>245.3</v>
      </c>
      <c r="G314" s="31">
        <v>0</v>
      </c>
      <c r="H314" s="9">
        <v>620</v>
      </c>
      <c r="I314" s="9">
        <v>1095</v>
      </c>
      <c r="J314" s="9">
        <v>0</v>
      </c>
      <c r="K314" s="9">
        <v>375</v>
      </c>
      <c r="L314" s="9">
        <v>480</v>
      </c>
      <c r="M314" s="9">
        <v>0</v>
      </c>
      <c r="N314" s="9">
        <v>465</v>
      </c>
      <c r="O314" s="9">
        <v>78</v>
      </c>
      <c r="P314" s="9">
        <v>305</v>
      </c>
      <c r="Q314" s="9">
        <v>60</v>
      </c>
      <c r="R314" s="9">
        <v>430</v>
      </c>
      <c r="S314" s="9">
        <v>48</v>
      </c>
      <c r="T314" s="9">
        <v>0</v>
      </c>
      <c r="U314" s="13">
        <f t="shared" si="21"/>
        <v>3956</v>
      </c>
      <c r="V314" s="13">
        <f t="shared" si="25"/>
        <v>5517.11</v>
      </c>
      <c r="W314" s="36">
        <f t="shared" si="23"/>
        <v>1353347.6</v>
      </c>
      <c r="X314" s="15" t="s">
        <v>41</v>
      </c>
      <c r="Y314" s="9" t="s">
        <v>32</v>
      </c>
      <c r="Z314" s="34">
        <v>0</v>
      </c>
      <c r="AA314" s="34">
        <v>0</v>
      </c>
      <c r="AB314" s="34">
        <v>0</v>
      </c>
      <c r="AC314" s="13">
        <f t="shared" si="24"/>
        <v>1353347.6</v>
      </c>
    </row>
    <row r="315" spans="1:29" ht="20.25" customHeight="1" x14ac:dyDescent="0.3">
      <c r="A315" s="8">
        <v>2015</v>
      </c>
      <c r="B315" s="16">
        <f>IF(OR(D315=0,D315=""),"",COUNTA($D$168:D315))</f>
        <v>104</v>
      </c>
      <c r="C315" s="17" t="s">
        <v>174</v>
      </c>
      <c r="D315" s="9">
        <v>1928</v>
      </c>
      <c r="E315" s="31">
        <v>2489.5</v>
      </c>
      <c r="F315" s="31">
        <v>1241.9000000000001</v>
      </c>
      <c r="G315" s="31">
        <v>782.6</v>
      </c>
      <c r="H315" s="9">
        <v>620</v>
      </c>
      <c r="I315" s="9">
        <v>1095</v>
      </c>
      <c r="J315" s="9">
        <v>0</v>
      </c>
      <c r="K315" s="9">
        <v>375</v>
      </c>
      <c r="L315" s="9">
        <v>480</v>
      </c>
      <c r="M315" s="9">
        <v>0</v>
      </c>
      <c r="N315" s="9">
        <v>465</v>
      </c>
      <c r="O315" s="9">
        <v>78</v>
      </c>
      <c r="P315" s="9">
        <v>305</v>
      </c>
      <c r="Q315" s="9">
        <v>60</v>
      </c>
      <c r="R315" s="9">
        <v>430</v>
      </c>
      <c r="S315" s="9">
        <v>48</v>
      </c>
      <c r="T315" s="9">
        <v>0</v>
      </c>
      <c r="U315" s="13">
        <f t="shared" si="21"/>
        <v>3956</v>
      </c>
      <c r="V315" s="13">
        <f t="shared" si="25"/>
        <v>4864.6400000000003</v>
      </c>
      <c r="W315" s="36">
        <f t="shared" si="23"/>
        <v>9848462</v>
      </c>
      <c r="X315" s="15" t="s">
        <v>41</v>
      </c>
      <c r="Y315" s="9" t="s">
        <v>32</v>
      </c>
      <c r="Z315" s="34">
        <v>0</v>
      </c>
      <c r="AA315" s="34">
        <v>0</v>
      </c>
      <c r="AB315" s="34">
        <v>0</v>
      </c>
      <c r="AC315" s="13">
        <f t="shared" si="24"/>
        <v>9848462</v>
      </c>
    </row>
    <row r="316" spans="1:29" ht="20.25" customHeight="1" x14ac:dyDescent="0.3">
      <c r="A316" s="8">
        <v>2015</v>
      </c>
      <c r="B316" s="16">
        <f>IF(OR(D316=0,D316=""),"",COUNTA($D$168:D316))</f>
        <v>105</v>
      </c>
      <c r="C316" s="17" t="s">
        <v>175</v>
      </c>
      <c r="D316" s="9">
        <v>1934</v>
      </c>
      <c r="E316" s="31">
        <v>2048.6999999999998</v>
      </c>
      <c r="F316" s="31">
        <v>1181.0999999999999</v>
      </c>
      <c r="G316" s="31">
        <v>331.5</v>
      </c>
      <c r="H316" s="9">
        <v>620</v>
      </c>
      <c r="I316" s="9">
        <v>1095</v>
      </c>
      <c r="J316" s="9">
        <v>0</v>
      </c>
      <c r="K316" s="9">
        <v>375</v>
      </c>
      <c r="L316" s="9">
        <v>480</v>
      </c>
      <c r="M316" s="9">
        <v>0</v>
      </c>
      <c r="N316" s="9">
        <v>465</v>
      </c>
      <c r="O316" s="9">
        <v>78</v>
      </c>
      <c r="P316" s="9">
        <v>305</v>
      </c>
      <c r="Q316" s="9">
        <v>60</v>
      </c>
      <c r="R316" s="9">
        <v>430</v>
      </c>
      <c r="S316" s="9">
        <v>48</v>
      </c>
      <c r="T316" s="9">
        <v>0</v>
      </c>
      <c r="U316" s="13">
        <f t="shared" si="21"/>
        <v>3956</v>
      </c>
      <c r="V316" s="13">
        <f t="shared" si="25"/>
        <v>5358.1</v>
      </c>
      <c r="W316" s="36">
        <f t="shared" si="23"/>
        <v>8104657.2000000002</v>
      </c>
      <c r="X316" s="15" t="s">
        <v>41</v>
      </c>
      <c r="Y316" s="9" t="s">
        <v>32</v>
      </c>
      <c r="Z316" s="34">
        <v>0</v>
      </c>
      <c r="AA316" s="34">
        <v>0</v>
      </c>
      <c r="AB316" s="34">
        <v>0</v>
      </c>
      <c r="AC316" s="13">
        <f t="shared" si="24"/>
        <v>8104657.2000000002</v>
      </c>
    </row>
    <row r="317" spans="1:29" ht="20.25" customHeight="1" x14ac:dyDescent="0.3">
      <c r="A317" s="8">
        <v>2015</v>
      </c>
      <c r="B317" s="16">
        <f>IF(OR(D317=0,D317=""),"",COUNTA($D$168:D317))</f>
        <v>106</v>
      </c>
      <c r="C317" s="17" t="s">
        <v>417</v>
      </c>
      <c r="D317" s="9">
        <v>1937</v>
      </c>
      <c r="E317" s="31">
        <v>2456.2399999999998</v>
      </c>
      <c r="F317" s="31">
        <v>1940.44</v>
      </c>
      <c r="G317" s="31">
        <v>150.5</v>
      </c>
      <c r="H317" s="9">
        <v>620</v>
      </c>
      <c r="I317" s="9">
        <v>1095</v>
      </c>
      <c r="J317" s="9">
        <v>0</v>
      </c>
      <c r="K317" s="9">
        <v>375</v>
      </c>
      <c r="L317" s="9">
        <v>480</v>
      </c>
      <c r="M317" s="9">
        <v>0</v>
      </c>
      <c r="N317" s="9">
        <v>465</v>
      </c>
      <c r="O317" s="9">
        <v>78</v>
      </c>
      <c r="P317" s="9">
        <v>305</v>
      </c>
      <c r="Q317" s="9">
        <v>60</v>
      </c>
      <c r="R317" s="9">
        <v>430</v>
      </c>
      <c r="S317" s="9">
        <v>48</v>
      </c>
      <c r="T317" s="9">
        <v>0</v>
      </c>
      <c r="U317" s="13">
        <f t="shared" si="21"/>
        <v>3956</v>
      </c>
      <c r="V317" s="13">
        <f t="shared" si="25"/>
        <v>4647.1400000000003</v>
      </c>
      <c r="W317" s="36">
        <f t="shared" si="23"/>
        <v>9716885.4399999995</v>
      </c>
      <c r="X317" s="15" t="s">
        <v>41</v>
      </c>
      <c r="Y317" s="9" t="s">
        <v>32</v>
      </c>
      <c r="Z317" s="34">
        <v>0</v>
      </c>
      <c r="AA317" s="34">
        <v>0</v>
      </c>
      <c r="AB317" s="34">
        <v>0</v>
      </c>
      <c r="AC317" s="13">
        <f t="shared" si="24"/>
        <v>9716885.4399999995</v>
      </c>
    </row>
    <row r="318" spans="1:29" ht="20.25" customHeight="1" x14ac:dyDescent="0.3">
      <c r="A318" s="8">
        <v>2015</v>
      </c>
      <c r="B318" s="16">
        <f>IF(OR(D318=0,D318=""),"",COUNTA($D$168:D318))</f>
        <v>107</v>
      </c>
      <c r="C318" s="17" t="s">
        <v>176</v>
      </c>
      <c r="D318" s="9">
        <v>1937</v>
      </c>
      <c r="E318" s="31">
        <v>2270.6</v>
      </c>
      <c r="F318" s="31">
        <v>1777.7</v>
      </c>
      <c r="G318" s="31">
        <v>492.9</v>
      </c>
      <c r="H318" s="9">
        <v>620</v>
      </c>
      <c r="I318" s="9">
        <v>1095</v>
      </c>
      <c r="J318" s="9">
        <v>0</v>
      </c>
      <c r="K318" s="9">
        <v>375</v>
      </c>
      <c r="L318" s="9">
        <v>480</v>
      </c>
      <c r="M318" s="9">
        <v>0</v>
      </c>
      <c r="N318" s="9">
        <v>465</v>
      </c>
      <c r="O318" s="9">
        <v>78</v>
      </c>
      <c r="P318" s="9">
        <v>305</v>
      </c>
      <c r="Q318" s="9">
        <v>60</v>
      </c>
      <c r="R318" s="9">
        <v>430</v>
      </c>
      <c r="S318" s="9">
        <v>48</v>
      </c>
      <c r="T318" s="9">
        <v>0</v>
      </c>
      <c r="U318" s="13">
        <f t="shared" si="21"/>
        <v>3956</v>
      </c>
      <c r="V318" s="13">
        <f t="shared" si="25"/>
        <v>3956</v>
      </c>
      <c r="W318" s="36">
        <f t="shared" si="23"/>
        <v>8982493.5999999996</v>
      </c>
      <c r="X318" s="15" t="s">
        <v>41</v>
      </c>
      <c r="Y318" s="9" t="s">
        <v>32</v>
      </c>
      <c r="Z318" s="34">
        <v>0</v>
      </c>
      <c r="AA318" s="34">
        <v>0</v>
      </c>
      <c r="AB318" s="34">
        <v>0</v>
      </c>
      <c r="AC318" s="13">
        <f t="shared" si="24"/>
        <v>8982493.5999999996</v>
      </c>
    </row>
    <row r="319" spans="1:29" ht="20.25" customHeight="1" x14ac:dyDescent="0.3">
      <c r="A319" s="8">
        <v>2015</v>
      </c>
      <c r="B319" s="16">
        <f>IF(OR(D319=0,D319=""),"",COUNTA($D$168:D319))</f>
        <v>108</v>
      </c>
      <c r="C319" s="17" t="s">
        <v>177</v>
      </c>
      <c r="D319" s="9">
        <v>1938</v>
      </c>
      <c r="E319" s="31">
        <v>1396</v>
      </c>
      <c r="F319" s="31">
        <v>974.9</v>
      </c>
      <c r="G319" s="31">
        <v>0</v>
      </c>
      <c r="H319" s="9">
        <v>620</v>
      </c>
      <c r="I319" s="9">
        <v>1095</v>
      </c>
      <c r="J319" s="9">
        <v>0</v>
      </c>
      <c r="K319" s="9">
        <v>375</v>
      </c>
      <c r="L319" s="9">
        <v>480</v>
      </c>
      <c r="M319" s="9">
        <v>0</v>
      </c>
      <c r="N319" s="9">
        <v>465</v>
      </c>
      <c r="O319" s="9">
        <v>78</v>
      </c>
      <c r="P319" s="9">
        <v>305</v>
      </c>
      <c r="Q319" s="9">
        <v>60</v>
      </c>
      <c r="R319" s="9">
        <v>430</v>
      </c>
      <c r="S319" s="9">
        <v>48</v>
      </c>
      <c r="T319" s="9">
        <v>0</v>
      </c>
      <c r="U319" s="13">
        <f t="shared" si="21"/>
        <v>3956</v>
      </c>
      <c r="V319" s="13">
        <f t="shared" si="25"/>
        <v>5664.76</v>
      </c>
      <c r="W319" s="36">
        <f t="shared" si="23"/>
        <v>5522576</v>
      </c>
      <c r="X319" s="15" t="s">
        <v>41</v>
      </c>
      <c r="Y319" s="9" t="s">
        <v>32</v>
      </c>
      <c r="Z319" s="34">
        <v>0</v>
      </c>
      <c r="AA319" s="34">
        <v>0</v>
      </c>
      <c r="AB319" s="34">
        <v>0</v>
      </c>
      <c r="AC319" s="13">
        <f t="shared" si="24"/>
        <v>5522576</v>
      </c>
    </row>
    <row r="320" spans="1:29" ht="20.25" customHeight="1" x14ac:dyDescent="0.3">
      <c r="A320" s="8">
        <v>2015</v>
      </c>
      <c r="B320" s="16">
        <f>IF(OR(D320=0,D320=""),"",COUNTA($D$168:D320))</f>
        <v>109</v>
      </c>
      <c r="C320" s="17" t="s">
        <v>178</v>
      </c>
      <c r="D320" s="9">
        <v>1938</v>
      </c>
      <c r="E320" s="31">
        <v>2257.8000000000002</v>
      </c>
      <c r="F320" s="31">
        <v>1664.4</v>
      </c>
      <c r="G320" s="31">
        <v>0</v>
      </c>
      <c r="H320" s="9">
        <v>620</v>
      </c>
      <c r="I320" s="9">
        <v>1095</v>
      </c>
      <c r="J320" s="9">
        <v>0</v>
      </c>
      <c r="K320" s="9">
        <v>375</v>
      </c>
      <c r="L320" s="9">
        <v>480</v>
      </c>
      <c r="M320" s="9">
        <v>0</v>
      </c>
      <c r="N320" s="9">
        <v>465</v>
      </c>
      <c r="O320" s="9">
        <v>78</v>
      </c>
      <c r="P320" s="9">
        <v>305</v>
      </c>
      <c r="Q320" s="9">
        <v>60</v>
      </c>
      <c r="R320" s="9">
        <v>430</v>
      </c>
      <c r="S320" s="9">
        <v>48</v>
      </c>
      <c r="T320" s="9">
        <v>0</v>
      </c>
      <c r="U320" s="13">
        <f t="shared" si="21"/>
        <v>3956</v>
      </c>
      <c r="V320" s="13">
        <f t="shared" si="25"/>
        <v>5366.41</v>
      </c>
      <c r="W320" s="36">
        <f t="shared" si="23"/>
        <v>8931856.8000000007</v>
      </c>
      <c r="X320" s="15" t="s">
        <v>41</v>
      </c>
      <c r="Y320" s="9" t="s">
        <v>32</v>
      </c>
      <c r="Z320" s="34">
        <v>0</v>
      </c>
      <c r="AA320" s="34">
        <v>0</v>
      </c>
      <c r="AB320" s="34">
        <v>0</v>
      </c>
      <c r="AC320" s="13">
        <f t="shared" si="24"/>
        <v>8931856.8000000007</v>
      </c>
    </row>
    <row r="321" spans="1:29" ht="20.25" customHeight="1" x14ac:dyDescent="0.3">
      <c r="A321" s="8">
        <v>2015</v>
      </c>
      <c r="B321" s="16">
        <f>IF(OR(D321=0,D321=""),"",COUNTA($D$168:D321))</f>
        <v>110</v>
      </c>
      <c r="C321" s="17" t="s">
        <v>179</v>
      </c>
      <c r="D321" s="9">
        <v>1939</v>
      </c>
      <c r="E321" s="31">
        <v>1118.2</v>
      </c>
      <c r="F321" s="31">
        <v>734.9</v>
      </c>
      <c r="G321" s="31">
        <v>0</v>
      </c>
      <c r="H321" s="9">
        <v>620</v>
      </c>
      <c r="I321" s="9">
        <v>1095</v>
      </c>
      <c r="J321" s="9">
        <v>0</v>
      </c>
      <c r="K321" s="9">
        <v>375</v>
      </c>
      <c r="L321" s="9">
        <v>480</v>
      </c>
      <c r="M321" s="9">
        <v>0</v>
      </c>
      <c r="N321" s="9">
        <v>465</v>
      </c>
      <c r="O321" s="9">
        <v>78</v>
      </c>
      <c r="P321" s="9">
        <v>305</v>
      </c>
      <c r="Q321" s="9">
        <v>60</v>
      </c>
      <c r="R321" s="9">
        <v>430</v>
      </c>
      <c r="S321" s="9">
        <v>48</v>
      </c>
      <c r="T321" s="9">
        <v>0</v>
      </c>
      <c r="U321" s="13">
        <f t="shared" si="21"/>
        <v>3956</v>
      </c>
      <c r="V321" s="13">
        <f t="shared" si="25"/>
        <v>6019.32</v>
      </c>
      <c r="W321" s="36">
        <f t="shared" si="23"/>
        <v>4423599.2</v>
      </c>
      <c r="X321" s="15" t="s">
        <v>41</v>
      </c>
      <c r="Y321" s="9" t="s">
        <v>32</v>
      </c>
      <c r="Z321" s="34">
        <v>0</v>
      </c>
      <c r="AA321" s="34">
        <v>0</v>
      </c>
      <c r="AB321" s="34">
        <v>0</v>
      </c>
      <c r="AC321" s="13">
        <f t="shared" si="24"/>
        <v>4423599.2</v>
      </c>
    </row>
    <row r="322" spans="1:29" ht="20.25" customHeight="1" x14ac:dyDescent="0.3">
      <c r="A322" s="8">
        <v>2015</v>
      </c>
      <c r="B322" s="16">
        <f>IF(OR(D322=0,D322=""),"",COUNTA($D$168:D322))</f>
        <v>111</v>
      </c>
      <c r="C322" s="17" t="s">
        <v>180</v>
      </c>
      <c r="D322" s="9">
        <v>1939</v>
      </c>
      <c r="E322" s="31">
        <v>6212.4</v>
      </c>
      <c r="F322" s="31">
        <v>4553.1000000000004</v>
      </c>
      <c r="G322" s="31">
        <v>832.4</v>
      </c>
      <c r="H322" s="9">
        <v>620</v>
      </c>
      <c r="I322" s="9">
        <v>1095</v>
      </c>
      <c r="J322" s="9">
        <v>0</v>
      </c>
      <c r="K322" s="9">
        <v>375</v>
      </c>
      <c r="L322" s="9">
        <v>480</v>
      </c>
      <c r="M322" s="9">
        <v>0</v>
      </c>
      <c r="N322" s="9">
        <v>465</v>
      </c>
      <c r="O322" s="9">
        <v>78</v>
      </c>
      <c r="P322" s="9">
        <v>305</v>
      </c>
      <c r="Q322" s="9">
        <v>60</v>
      </c>
      <c r="R322" s="9">
        <v>430</v>
      </c>
      <c r="S322" s="9">
        <v>48</v>
      </c>
      <c r="T322" s="9">
        <v>0</v>
      </c>
      <c r="U322" s="13">
        <f t="shared" si="21"/>
        <v>3956</v>
      </c>
      <c r="V322" s="13">
        <f t="shared" si="25"/>
        <v>4563.41</v>
      </c>
      <c r="W322" s="36">
        <f t="shared" si="23"/>
        <v>24576254.399999999</v>
      </c>
      <c r="X322" s="15" t="s">
        <v>41</v>
      </c>
      <c r="Y322" s="9" t="s">
        <v>32</v>
      </c>
      <c r="Z322" s="34">
        <v>0</v>
      </c>
      <c r="AA322" s="34">
        <v>0</v>
      </c>
      <c r="AB322" s="34">
        <v>0</v>
      </c>
      <c r="AC322" s="13">
        <f t="shared" si="24"/>
        <v>24576254.399999999</v>
      </c>
    </row>
    <row r="323" spans="1:29" ht="20.25" customHeight="1" x14ac:dyDescent="0.3">
      <c r="A323" s="8">
        <v>2015</v>
      </c>
      <c r="B323" s="16">
        <f>IF(OR(D323=0,D323=""),"",COUNTA($D$168:D323))</f>
        <v>112</v>
      </c>
      <c r="C323" s="17" t="s">
        <v>517</v>
      </c>
      <c r="D323" s="9">
        <v>1941</v>
      </c>
      <c r="E323" s="31">
        <v>3119.2</v>
      </c>
      <c r="F323" s="31">
        <v>2522.4</v>
      </c>
      <c r="G323" s="31">
        <v>206.5</v>
      </c>
      <c r="H323" s="9">
        <v>620</v>
      </c>
      <c r="I323" s="9">
        <v>1095</v>
      </c>
      <c r="J323" s="9">
        <v>0</v>
      </c>
      <c r="K323" s="9">
        <v>375</v>
      </c>
      <c r="L323" s="9">
        <v>480</v>
      </c>
      <c r="M323" s="9">
        <v>0</v>
      </c>
      <c r="N323" s="9">
        <v>465</v>
      </c>
      <c r="O323" s="9">
        <v>78</v>
      </c>
      <c r="P323" s="9">
        <v>305</v>
      </c>
      <c r="Q323" s="9">
        <v>60</v>
      </c>
      <c r="R323" s="9">
        <v>430</v>
      </c>
      <c r="S323" s="9">
        <v>48</v>
      </c>
      <c r="T323" s="9">
        <v>0</v>
      </c>
      <c r="U323" s="13">
        <f t="shared" si="21"/>
        <v>3956</v>
      </c>
      <c r="V323" s="13">
        <f t="shared" si="25"/>
        <v>4521.8100000000004</v>
      </c>
      <c r="W323" s="36">
        <f t="shared" si="23"/>
        <v>12339555.199999999</v>
      </c>
      <c r="X323" s="15" t="s">
        <v>41</v>
      </c>
      <c r="Y323" s="9" t="s">
        <v>32</v>
      </c>
      <c r="Z323" s="34">
        <v>0</v>
      </c>
      <c r="AA323" s="34">
        <v>0</v>
      </c>
      <c r="AB323" s="34">
        <v>0</v>
      </c>
      <c r="AC323" s="13">
        <f t="shared" si="24"/>
        <v>12339555.199999999</v>
      </c>
    </row>
    <row r="324" spans="1:29" ht="20.25" customHeight="1" x14ac:dyDescent="0.3">
      <c r="A324" s="8">
        <v>2015</v>
      </c>
      <c r="B324" s="16">
        <f>IF(OR(D324=0,D324=""),"",COUNTA($D$168:D324))</f>
        <v>113</v>
      </c>
      <c r="C324" s="17" t="s">
        <v>181</v>
      </c>
      <c r="D324" s="9">
        <v>1942</v>
      </c>
      <c r="E324" s="31">
        <v>534.4</v>
      </c>
      <c r="F324" s="31">
        <v>480.4</v>
      </c>
      <c r="G324" s="31">
        <v>54</v>
      </c>
      <c r="H324" s="9">
        <v>620</v>
      </c>
      <c r="I324" s="9">
        <v>1095</v>
      </c>
      <c r="J324" s="9">
        <v>0</v>
      </c>
      <c r="K324" s="9">
        <v>375</v>
      </c>
      <c r="L324" s="9">
        <v>480</v>
      </c>
      <c r="M324" s="9">
        <v>0</v>
      </c>
      <c r="N324" s="9">
        <v>465</v>
      </c>
      <c r="O324" s="9">
        <v>78</v>
      </c>
      <c r="P324" s="9">
        <v>305</v>
      </c>
      <c r="Q324" s="9">
        <v>60</v>
      </c>
      <c r="R324" s="9">
        <v>430</v>
      </c>
      <c r="S324" s="9">
        <v>48</v>
      </c>
      <c r="T324" s="9">
        <v>0</v>
      </c>
      <c r="U324" s="13">
        <f t="shared" si="21"/>
        <v>3956</v>
      </c>
      <c r="V324" s="13">
        <f t="shared" si="25"/>
        <v>3956</v>
      </c>
      <c r="W324" s="36">
        <f t="shared" si="23"/>
        <v>2114086.4</v>
      </c>
      <c r="X324" s="15" t="s">
        <v>41</v>
      </c>
      <c r="Y324" s="9" t="s">
        <v>32</v>
      </c>
      <c r="Z324" s="34">
        <v>0</v>
      </c>
      <c r="AA324" s="34">
        <v>0</v>
      </c>
      <c r="AB324" s="34">
        <v>0</v>
      </c>
      <c r="AC324" s="13">
        <f t="shared" si="24"/>
        <v>2114086.4</v>
      </c>
    </row>
    <row r="325" spans="1:29" ht="20.25" customHeight="1" x14ac:dyDescent="0.3">
      <c r="A325" s="8">
        <v>2015</v>
      </c>
      <c r="B325" s="16">
        <f>IF(OR(D325=0,D325=""),"",COUNTA($D$168:D325))</f>
        <v>114</v>
      </c>
      <c r="C325" s="17" t="s">
        <v>663</v>
      </c>
      <c r="D325" s="9">
        <v>1943</v>
      </c>
      <c r="E325" s="31">
        <v>345.5</v>
      </c>
      <c r="F325" s="31">
        <v>247.39</v>
      </c>
      <c r="G325" s="31">
        <v>0</v>
      </c>
      <c r="H325" s="9">
        <v>620</v>
      </c>
      <c r="I325" s="9">
        <v>1095</v>
      </c>
      <c r="J325" s="9">
        <v>0</v>
      </c>
      <c r="K325" s="9">
        <v>375</v>
      </c>
      <c r="L325" s="9">
        <v>480</v>
      </c>
      <c r="M325" s="9">
        <v>0</v>
      </c>
      <c r="N325" s="9">
        <v>465</v>
      </c>
      <c r="O325" s="9">
        <v>78</v>
      </c>
      <c r="P325" s="9">
        <v>305</v>
      </c>
      <c r="Q325" s="9">
        <v>60</v>
      </c>
      <c r="R325" s="9">
        <v>430</v>
      </c>
      <c r="S325" s="9">
        <v>48</v>
      </c>
      <c r="T325" s="9">
        <v>0</v>
      </c>
      <c r="U325" s="13">
        <f t="shared" si="21"/>
        <v>3956</v>
      </c>
      <c r="V325" s="13">
        <f t="shared" si="25"/>
        <v>5524.87</v>
      </c>
      <c r="W325" s="36">
        <f t="shared" si="23"/>
        <v>1366798</v>
      </c>
      <c r="X325" s="15" t="s">
        <v>41</v>
      </c>
      <c r="Y325" s="9" t="s">
        <v>32</v>
      </c>
      <c r="Z325" s="34">
        <v>0</v>
      </c>
      <c r="AA325" s="34">
        <v>0</v>
      </c>
      <c r="AB325" s="34">
        <v>0</v>
      </c>
      <c r="AC325" s="13">
        <f t="shared" si="24"/>
        <v>1366798</v>
      </c>
    </row>
    <row r="326" spans="1:29" ht="20.25" customHeight="1" x14ac:dyDescent="0.3">
      <c r="A326" s="8">
        <v>2015</v>
      </c>
      <c r="B326" s="16">
        <f>IF(OR(D326=0,D326=""),"",COUNTA($D$168:D326))</f>
        <v>115</v>
      </c>
      <c r="C326" s="17" t="s">
        <v>664</v>
      </c>
      <c r="D326" s="9">
        <v>1943</v>
      </c>
      <c r="E326" s="31">
        <v>344.1</v>
      </c>
      <c r="F326" s="31">
        <v>304</v>
      </c>
      <c r="G326" s="31">
        <v>0</v>
      </c>
      <c r="H326" s="9">
        <v>620</v>
      </c>
      <c r="I326" s="9">
        <v>1095</v>
      </c>
      <c r="J326" s="9">
        <v>0</v>
      </c>
      <c r="K326" s="9">
        <v>375</v>
      </c>
      <c r="L326" s="9">
        <v>480</v>
      </c>
      <c r="M326" s="9">
        <v>0</v>
      </c>
      <c r="N326" s="9">
        <v>465</v>
      </c>
      <c r="O326" s="9">
        <v>78</v>
      </c>
      <c r="P326" s="9">
        <v>305</v>
      </c>
      <c r="Q326" s="9">
        <v>60</v>
      </c>
      <c r="R326" s="9">
        <v>430</v>
      </c>
      <c r="S326" s="9">
        <v>48</v>
      </c>
      <c r="T326" s="9">
        <v>0</v>
      </c>
      <c r="U326" s="13">
        <f t="shared" si="21"/>
        <v>3956</v>
      </c>
      <c r="V326" s="13">
        <f t="shared" si="25"/>
        <v>4477.83</v>
      </c>
      <c r="W326" s="36">
        <f t="shared" si="23"/>
        <v>1361259.6</v>
      </c>
      <c r="X326" s="15" t="s">
        <v>41</v>
      </c>
      <c r="Y326" s="9" t="s">
        <v>32</v>
      </c>
      <c r="Z326" s="34">
        <v>0</v>
      </c>
      <c r="AA326" s="34">
        <v>0</v>
      </c>
      <c r="AB326" s="34">
        <v>0</v>
      </c>
      <c r="AC326" s="13">
        <f t="shared" si="24"/>
        <v>1361259.6</v>
      </c>
    </row>
    <row r="327" spans="1:29" ht="20.25" customHeight="1" x14ac:dyDescent="0.3">
      <c r="A327" s="8">
        <v>2015</v>
      </c>
      <c r="B327" s="16">
        <f>IF(OR(D327=0,D327=""),"",COUNTA($D$168:D327))</f>
        <v>116</v>
      </c>
      <c r="C327" s="17" t="s">
        <v>182</v>
      </c>
      <c r="D327" s="9">
        <v>1947</v>
      </c>
      <c r="E327" s="31">
        <v>444.4</v>
      </c>
      <c r="F327" s="31">
        <v>353.5</v>
      </c>
      <c r="G327" s="31">
        <v>32.700000000000003</v>
      </c>
      <c r="H327" s="9">
        <v>620</v>
      </c>
      <c r="I327" s="9">
        <v>1095</v>
      </c>
      <c r="J327" s="9">
        <v>0</v>
      </c>
      <c r="K327" s="9">
        <v>375</v>
      </c>
      <c r="L327" s="9">
        <v>480</v>
      </c>
      <c r="M327" s="9">
        <v>0</v>
      </c>
      <c r="N327" s="9">
        <v>465</v>
      </c>
      <c r="O327" s="9">
        <v>78</v>
      </c>
      <c r="P327" s="9">
        <v>305</v>
      </c>
      <c r="Q327" s="9">
        <v>60</v>
      </c>
      <c r="R327" s="9">
        <v>430</v>
      </c>
      <c r="S327" s="9">
        <v>48</v>
      </c>
      <c r="T327" s="9">
        <v>0</v>
      </c>
      <c r="U327" s="13">
        <f t="shared" ref="U327:U390" si="26">H327+P327+I327+J327+K327+L327+M327+N327+O327+Q327+R327+S327+T327</f>
        <v>3956</v>
      </c>
      <c r="V327" s="13">
        <f t="shared" ref="V327:V358" si="27">W327/(F327+G327)</f>
        <v>4552.17</v>
      </c>
      <c r="W327" s="36">
        <f t="shared" ref="W327:W390" si="28">(U327+T327)*E327</f>
        <v>1758046.4</v>
      </c>
      <c r="X327" s="15" t="s">
        <v>41</v>
      </c>
      <c r="Y327" s="9" t="s">
        <v>32</v>
      </c>
      <c r="Z327" s="34">
        <v>0</v>
      </c>
      <c r="AA327" s="34">
        <v>0</v>
      </c>
      <c r="AB327" s="34">
        <v>0</v>
      </c>
      <c r="AC327" s="13">
        <f t="shared" ref="AC327:AC390" si="29">W327</f>
        <v>1758046.4</v>
      </c>
    </row>
    <row r="328" spans="1:29" ht="20.25" customHeight="1" x14ac:dyDescent="0.3">
      <c r="A328" s="8">
        <v>2015</v>
      </c>
      <c r="B328" s="16">
        <f>IF(OR(D328=0,D328=""),"",COUNTA($D$168:D328))</f>
        <v>117</v>
      </c>
      <c r="C328" s="17" t="s">
        <v>183</v>
      </c>
      <c r="D328" s="9">
        <v>1947</v>
      </c>
      <c r="E328" s="31">
        <v>509.66</v>
      </c>
      <c r="F328" s="31">
        <v>452.06</v>
      </c>
      <c r="G328" s="31">
        <v>0</v>
      </c>
      <c r="H328" s="9">
        <v>620</v>
      </c>
      <c r="I328" s="9">
        <v>1095</v>
      </c>
      <c r="J328" s="9">
        <v>0</v>
      </c>
      <c r="K328" s="9">
        <v>375</v>
      </c>
      <c r="L328" s="9">
        <v>480</v>
      </c>
      <c r="M328" s="9">
        <v>0</v>
      </c>
      <c r="N328" s="9">
        <v>465</v>
      </c>
      <c r="O328" s="9">
        <v>78</v>
      </c>
      <c r="P328" s="9">
        <v>305</v>
      </c>
      <c r="Q328" s="9">
        <v>60</v>
      </c>
      <c r="R328" s="9">
        <v>430</v>
      </c>
      <c r="S328" s="9">
        <v>48</v>
      </c>
      <c r="T328" s="9">
        <v>0</v>
      </c>
      <c r="U328" s="13">
        <f t="shared" si="26"/>
        <v>3956</v>
      </c>
      <c r="V328" s="13">
        <f t="shared" si="27"/>
        <v>4460.0600000000004</v>
      </c>
      <c r="W328" s="36">
        <f t="shared" si="28"/>
        <v>2016214.96</v>
      </c>
      <c r="X328" s="15" t="s">
        <v>41</v>
      </c>
      <c r="Y328" s="9" t="s">
        <v>32</v>
      </c>
      <c r="Z328" s="34">
        <v>0</v>
      </c>
      <c r="AA328" s="34">
        <v>0</v>
      </c>
      <c r="AB328" s="34">
        <v>0</v>
      </c>
      <c r="AC328" s="13">
        <f t="shared" si="29"/>
        <v>2016214.96</v>
      </c>
    </row>
    <row r="329" spans="1:29" ht="20.25" customHeight="1" x14ac:dyDescent="0.3">
      <c r="A329" s="8">
        <v>2015</v>
      </c>
      <c r="B329" s="16">
        <f>IF(OR(D329=0,D329=""),"",COUNTA($D$168:D329))</f>
        <v>118</v>
      </c>
      <c r="C329" s="17" t="s">
        <v>462</v>
      </c>
      <c r="D329" s="9">
        <v>1947</v>
      </c>
      <c r="E329" s="31">
        <v>566.86</v>
      </c>
      <c r="F329" s="31">
        <v>329.7</v>
      </c>
      <c r="G329" s="31">
        <v>0</v>
      </c>
      <c r="H329" s="9">
        <v>620</v>
      </c>
      <c r="I329" s="9">
        <v>1095</v>
      </c>
      <c r="J329" s="9">
        <v>0</v>
      </c>
      <c r="K329" s="9">
        <v>375</v>
      </c>
      <c r="L329" s="9">
        <v>480</v>
      </c>
      <c r="M329" s="9">
        <v>0</v>
      </c>
      <c r="N329" s="9">
        <v>465</v>
      </c>
      <c r="O329" s="9">
        <v>78</v>
      </c>
      <c r="P329" s="9">
        <v>305</v>
      </c>
      <c r="Q329" s="9">
        <v>60</v>
      </c>
      <c r="R329" s="9">
        <v>430</v>
      </c>
      <c r="S329" s="9">
        <v>48</v>
      </c>
      <c r="T329" s="9">
        <v>0</v>
      </c>
      <c r="U329" s="13">
        <f t="shared" si="26"/>
        <v>3956</v>
      </c>
      <c r="V329" s="13">
        <f t="shared" si="27"/>
        <v>6801.63</v>
      </c>
      <c r="W329" s="36">
        <f t="shared" si="28"/>
        <v>2242498.16</v>
      </c>
      <c r="X329" s="15" t="s">
        <v>41</v>
      </c>
      <c r="Y329" s="9" t="s">
        <v>32</v>
      </c>
      <c r="Z329" s="34">
        <v>0</v>
      </c>
      <c r="AA329" s="34">
        <v>0</v>
      </c>
      <c r="AB329" s="34">
        <v>0</v>
      </c>
      <c r="AC329" s="13">
        <f t="shared" si="29"/>
        <v>2242498.16</v>
      </c>
    </row>
    <row r="330" spans="1:29" ht="20.25" customHeight="1" x14ac:dyDescent="0.3">
      <c r="A330" s="8">
        <v>2015</v>
      </c>
      <c r="B330" s="16">
        <f>IF(OR(D330=0,D330=""),"",COUNTA($D$168:D330))</f>
        <v>119</v>
      </c>
      <c r="C330" s="17" t="s">
        <v>463</v>
      </c>
      <c r="D330" s="9">
        <v>1947</v>
      </c>
      <c r="E330" s="31">
        <v>481.9</v>
      </c>
      <c r="F330" s="31">
        <v>326</v>
      </c>
      <c r="G330" s="31">
        <v>0</v>
      </c>
      <c r="H330" s="9">
        <v>620</v>
      </c>
      <c r="I330" s="9">
        <v>1095</v>
      </c>
      <c r="J330" s="9">
        <v>0</v>
      </c>
      <c r="K330" s="9">
        <v>375</v>
      </c>
      <c r="L330" s="9">
        <v>480</v>
      </c>
      <c r="M330" s="9">
        <v>0</v>
      </c>
      <c r="N330" s="9">
        <v>465</v>
      </c>
      <c r="O330" s="9">
        <v>78</v>
      </c>
      <c r="P330" s="9">
        <v>305</v>
      </c>
      <c r="Q330" s="9">
        <v>60</v>
      </c>
      <c r="R330" s="9">
        <v>430</v>
      </c>
      <c r="S330" s="9">
        <v>48</v>
      </c>
      <c r="T330" s="9">
        <v>0</v>
      </c>
      <c r="U330" s="13">
        <f t="shared" si="26"/>
        <v>3956</v>
      </c>
      <c r="V330" s="13">
        <f t="shared" si="27"/>
        <v>5847.84</v>
      </c>
      <c r="W330" s="36">
        <f t="shared" si="28"/>
        <v>1906396.4</v>
      </c>
      <c r="X330" s="15" t="s">
        <v>41</v>
      </c>
      <c r="Y330" s="9" t="s">
        <v>32</v>
      </c>
      <c r="Z330" s="34">
        <v>0</v>
      </c>
      <c r="AA330" s="34">
        <v>0</v>
      </c>
      <c r="AB330" s="34">
        <v>0</v>
      </c>
      <c r="AC330" s="13">
        <f t="shared" si="29"/>
        <v>1906396.4</v>
      </c>
    </row>
    <row r="331" spans="1:29" ht="20.25" customHeight="1" x14ac:dyDescent="0.3">
      <c r="A331" s="8">
        <v>2015</v>
      </c>
      <c r="B331" s="16">
        <f>IF(OR(D331=0,D331=""),"",COUNTA($D$168:D331))</f>
        <v>120</v>
      </c>
      <c r="C331" s="17" t="s">
        <v>345</v>
      </c>
      <c r="D331" s="9">
        <v>1948</v>
      </c>
      <c r="E331" s="31">
        <v>834.7</v>
      </c>
      <c r="F331" s="31">
        <v>755.9</v>
      </c>
      <c r="G331" s="31">
        <v>0</v>
      </c>
      <c r="H331" s="9">
        <v>620</v>
      </c>
      <c r="I331" s="9">
        <v>1095</v>
      </c>
      <c r="J331" s="9">
        <v>0</v>
      </c>
      <c r="K331" s="9">
        <v>375</v>
      </c>
      <c r="L331" s="9">
        <v>480</v>
      </c>
      <c r="M331" s="9">
        <v>0</v>
      </c>
      <c r="N331" s="9">
        <v>465</v>
      </c>
      <c r="O331" s="9">
        <v>78</v>
      </c>
      <c r="P331" s="9">
        <v>305</v>
      </c>
      <c r="Q331" s="9">
        <v>60</v>
      </c>
      <c r="R331" s="9">
        <v>430</v>
      </c>
      <c r="S331" s="9">
        <v>48</v>
      </c>
      <c r="T331" s="9">
        <v>0</v>
      </c>
      <c r="U331" s="13">
        <f t="shared" si="26"/>
        <v>3956</v>
      </c>
      <c r="V331" s="13">
        <f t="shared" si="27"/>
        <v>4368.3999999999996</v>
      </c>
      <c r="W331" s="36">
        <f t="shared" si="28"/>
        <v>3302073.2</v>
      </c>
      <c r="X331" s="15" t="s">
        <v>41</v>
      </c>
      <c r="Y331" s="9" t="s">
        <v>32</v>
      </c>
      <c r="Z331" s="34">
        <v>0</v>
      </c>
      <c r="AA331" s="34">
        <v>0</v>
      </c>
      <c r="AB331" s="34">
        <v>0</v>
      </c>
      <c r="AC331" s="13">
        <f t="shared" si="29"/>
        <v>3302073.2</v>
      </c>
    </row>
    <row r="332" spans="1:29" ht="20.25" customHeight="1" x14ac:dyDescent="0.3">
      <c r="A332" s="8">
        <v>2015</v>
      </c>
      <c r="B332" s="16">
        <f>IF(OR(D332=0,D332=""),"",COUNTA($D$168:D332))</f>
        <v>121</v>
      </c>
      <c r="C332" s="17" t="s">
        <v>346</v>
      </c>
      <c r="D332" s="9">
        <v>1948</v>
      </c>
      <c r="E332" s="31">
        <v>493.56</v>
      </c>
      <c r="F332" s="31">
        <v>443.36</v>
      </c>
      <c r="G332" s="31">
        <v>0</v>
      </c>
      <c r="H332" s="9">
        <v>620</v>
      </c>
      <c r="I332" s="9">
        <v>1095</v>
      </c>
      <c r="J332" s="9">
        <v>0</v>
      </c>
      <c r="K332" s="9">
        <v>375</v>
      </c>
      <c r="L332" s="9">
        <v>480</v>
      </c>
      <c r="M332" s="9">
        <v>0</v>
      </c>
      <c r="N332" s="9">
        <v>465</v>
      </c>
      <c r="O332" s="9">
        <v>78</v>
      </c>
      <c r="P332" s="9">
        <v>305</v>
      </c>
      <c r="Q332" s="9">
        <v>60</v>
      </c>
      <c r="R332" s="9">
        <v>430</v>
      </c>
      <c r="S332" s="9">
        <v>48</v>
      </c>
      <c r="T332" s="9">
        <v>0</v>
      </c>
      <c r="U332" s="13">
        <f t="shared" si="26"/>
        <v>3956</v>
      </c>
      <c r="V332" s="13">
        <f t="shared" si="27"/>
        <v>4403.92</v>
      </c>
      <c r="W332" s="36">
        <f t="shared" si="28"/>
        <v>1952523.36</v>
      </c>
      <c r="X332" s="15" t="s">
        <v>41</v>
      </c>
      <c r="Y332" s="9" t="s">
        <v>32</v>
      </c>
      <c r="Z332" s="34">
        <v>0</v>
      </c>
      <c r="AA332" s="34">
        <v>0</v>
      </c>
      <c r="AB332" s="34">
        <v>0</v>
      </c>
      <c r="AC332" s="13">
        <f t="shared" si="29"/>
        <v>1952523.36</v>
      </c>
    </row>
    <row r="333" spans="1:29" ht="20.25" customHeight="1" x14ac:dyDescent="0.3">
      <c r="A333" s="8">
        <v>2015</v>
      </c>
      <c r="B333" s="16">
        <f>IF(OR(D333=0,D333=""),"",COUNTA($D$168:D333))</f>
        <v>122</v>
      </c>
      <c r="C333" s="17" t="s">
        <v>612</v>
      </c>
      <c r="D333" s="9">
        <v>1948</v>
      </c>
      <c r="E333" s="31">
        <v>443</v>
      </c>
      <c r="F333" s="31">
        <v>301.3</v>
      </c>
      <c r="G333" s="31">
        <v>0</v>
      </c>
      <c r="H333" s="9">
        <v>620</v>
      </c>
      <c r="I333" s="9">
        <v>1095</v>
      </c>
      <c r="J333" s="9">
        <v>0</v>
      </c>
      <c r="K333" s="9">
        <v>375</v>
      </c>
      <c r="L333" s="9">
        <v>480</v>
      </c>
      <c r="M333" s="9">
        <v>0</v>
      </c>
      <c r="N333" s="9">
        <v>465</v>
      </c>
      <c r="O333" s="9">
        <v>78</v>
      </c>
      <c r="P333" s="9">
        <v>305</v>
      </c>
      <c r="Q333" s="9">
        <v>60</v>
      </c>
      <c r="R333" s="9">
        <v>430</v>
      </c>
      <c r="S333" s="9">
        <v>48</v>
      </c>
      <c r="T333" s="9">
        <v>0</v>
      </c>
      <c r="U333" s="13">
        <f t="shared" si="26"/>
        <v>3956</v>
      </c>
      <c r="V333" s="13">
        <f t="shared" si="27"/>
        <v>5816.49</v>
      </c>
      <c r="W333" s="36">
        <f t="shared" si="28"/>
        <v>1752508</v>
      </c>
      <c r="X333" s="15" t="s">
        <v>41</v>
      </c>
      <c r="Y333" s="9" t="s">
        <v>32</v>
      </c>
      <c r="Z333" s="34">
        <v>0</v>
      </c>
      <c r="AA333" s="34">
        <v>0</v>
      </c>
      <c r="AB333" s="34">
        <v>0</v>
      </c>
      <c r="AC333" s="13">
        <f t="shared" si="29"/>
        <v>1752508</v>
      </c>
    </row>
    <row r="334" spans="1:29" ht="20.25" customHeight="1" x14ac:dyDescent="0.3">
      <c r="A334" s="8">
        <v>2015</v>
      </c>
      <c r="B334" s="16">
        <f>IF(OR(D334=0,D334=""),"",COUNTA($D$168:D334))</f>
        <v>123</v>
      </c>
      <c r="C334" s="17" t="s">
        <v>464</v>
      </c>
      <c r="D334" s="9">
        <v>1948</v>
      </c>
      <c r="E334" s="31">
        <v>760.4</v>
      </c>
      <c r="F334" s="31">
        <v>439</v>
      </c>
      <c r="G334" s="31">
        <v>0</v>
      </c>
      <c r="H334" s="9">
        <v>620</v>
      </c>
      <c r="I334" s="9">
        <v>1095</v>
      </c>
      <c r="J334" s="9">
        <v>0</v>
      </c>
      <c r="K334" s="9">
        <v>375</v>
      </c>
      <c r="L334" s="9">
        <v>480</v>
      </c>
      <c r="M334" s="9">
        <v>0</v>
      </c>
      <c r="N334" s="9">
        <v>465</v>
      </c>
      <c r="O334" s="9">
        <v>78</v>
      </c>
      <c r="P334" s="9">
        <v>305</v>
      </c>
      <c r="Q334" s="9">
        <v>60</v>
      </c>
      <c r="R334" s="9">
        <v>430</v>
      </c>
      <c r="S334" s="9">
        <v>48</v>
      </c>
      <c r="T334" s="9">
        <v>0</v>
      </c>
      <c r="U334" s="13">
        <f t="shared" si="26"/>
        <v>3956</v>
      </c>
      <c r="V334" s="13">
        <f t="shared" si="27"/>
        <v>6852.26</v>
      </c>
      <c r="W334" s="36">
        <f t="shared" si="28"/>
        <v>3008142.4</v>
      </c>
      <c r="X334" s="15" t="s">
        <v>41</v>
      </c>
      <c r="Y334" s="9" t="s">
        <v>32</v>
      </c>
      <c r="Z334" s="34">
        <v>0</v>
      </c>
      <c r="AA334" s="34">
        <v>0</v>
      </c>
      <c r="AB334" s="34">
        <v>0</v>
      </c>
      <c r="AC334" s="13">
        <f t="shared" si="29"/>
        <v>3008142.4</v>
      </c>
    </row>
    <row r="335" spans="1:29" ht="20.25" customHeight="1" x14ac:dyDescent="0.3">
      <c r="A335" s="8">
        <v>2015</v>
      </c>
      <c r="B335" s="16">
        <f>IF(OR(D335=0,D335=""),"",COUNTA($D$168:D335))</f>
        <v>124</v>
      </c>
      <c r="C335" s="17" t="s">
        <v>184</v>
      </c>
      <c r="D335" s="9">
        <v>1949</v>
      </c>
      <c r="E335" s="31">
        <v>2253.6999999999998</v>
      </c>
      <c r="F335" s="31">
        <v>1340.6</v>
      </c>
      <c r="G335" s="31">
        <v>281.8</v>
      </c>
      <c r="H335" s="9">
        <v>620</v>
      </c>
      <c r="I335" s="9">
        <v>1095</v>
      </c>
      <c r="J335" s="9">
        <v>0</v>
      </c>
      <c r="K335" s="9">
        <v>375</v>
      </c>
      <c r="L335" s="9">
        <v>480</v>
      </c>
      <c r="M335" s="9">
        <v>0</v>
      </c>
      <c r="N335" s="9">
        <v>465</v>
      </c>
      <c r="O335" s="9">
        <v>78</v>
      </c>
      <c r="P335" s="9">
        <v>305</v>
      </c>
      <c r="Q335" s="9">
        <v>60</v>
      </c>
      <c r="R335" s="9">
        <v>430</v>
      </c>
      <c r="S335" s="9">
        <v>48</v>
      </c>
      <c r="T335" s="9">
        <v>0</v>
      </c>
      <c r="U335" s="13">
        <f t="shared" si="26"/>
        <v>3956</v>
      </c>
      <c r="V335" s="13">
        <f t="shared" si="27"/>
        <v>5495.34</v>
      </c>
      <c r="W335" s="36">
        <f t="shared" si="28"/>
        <v>8915637.1999999993</v>
      </c>
      <c r="X335" s="15" t="s">
        <v>41</v>
      </c>
      <c r="Y335" s="9" t="s">
        <v>32</v>
      </c>
      <c r="Z335" s="34">
        <v>0</v>
      </c>
      <c r="AA335" s="34">
        <v>0</v>
      </c>
      <c r="AB335" s="34">
        <v>0</v>
      </c>
      <c r="AC335" s="13">
        <f t="shared" si="29"/>
        <v>8915637.1999999993</v>
      </c>
    </row>
    <row r="336" spans="1:29" ht="20.25" customHeight="1" x14ac:dyDescent="0.3">
      <c r="A336" s="8">
        <v>2015</v>
      </c>
      <c r="B336" s="16">
        <f>IF(OR(D336=0,D336=""),"",COUNTA($D$168:D336))</f>
        <v>125</v>
      </c>
      <c r="C336" s="17" t="s">
        <v>465</v>
      </c>
      <c r="D336" s="9">
        <v>1949</v>
      </c>
      <c r="E336" s="31">
        <v>437.3</v>
      </c>
      <c r="F336" s="31">
        <v>295.39999999999998</v>
      </c>
      <c r="G336" s="31">
        <v>0</v>
      </c>
      <c r="H336" s="9">
        <v>620</v>
      </c>
      <c r="I336" s="9">
        <v>1095</v>
      </c>
      <c r="J336" s="9">
        <v>0</v>
      </c>
      <c r="K336" s="9">
        <v>375</v>
      </c>
      <c r="L336" s="9">
        <v>480</v>
      </c>
      <c r="M336" s="9">
        <v>0</v>
      </c>
      <c r="N336" s="9">
        <v>465</v>
      </c>
      <c r="O336" s="9">
        <v>78</v>
      </c>
      <c r="P336" s="9">
        <v>305</v>
      </c>
      <c r="Q336" s="9">
        <v>60</v>
      </c>
      <c r="R336" s="9">
        <v>430</v>
      </c>
      <c r="S336" s="9">
        <v>48</v>
      </c>
      <c r="T336" s="9">
        <v>0</v>
      </c>
      <c r="U336" s="13">
        <f t="shared" si="26"/>
        <v>3956</v>
      </c>
      <c r="V336" s="13">
        <f t="shared" si="27"/>
        <v>5856.33</v>
      </c>
      <c r="W336" s="36">
        <f t="shared" si="28"/>
        <v>1729958.8</v>
      </c>
      <c r="X336" s="15" t="s">
        <v>41</v>
      </c>
      <c r="Y336" s="9" t="s">
        <v>32</v>
      </c>
      <c r="Z336" s="34">
        <v>0</v>
      </c>
      <c r="AA336" s="34">
        <v>0</v>
      </c>
      <c r="AB336" s="34">
        <v>0</v>
      </c>
      <c r="AC336" s="13">
        <f t="shared" si="29"/>
        <v>1729958.8</v>
      </c>
    </row>
    <row r="337" spans="1:29" ht="20.25" customHeight="1" x14ac:dyDescent="0.3">
      <c r="A337" s="8">
        <v>2015</v>
      </c>
      <c r="B337" s="16">
        <f>IF(OR(D337=0,D337=""),"",COUNTA($D$168:D337))</f>
        <v>126</v>
      </c>
      <c r="C337" s="17" t="s">
        <v>185</v>
      </c>
      <c r="D337" s="9">
        <v>1949</v>
      </c>
      <c r="E337" s="31">
        <v>528.29999999999995</v>
      </c>
      <c r="F337" s="31">
        <v>475.3</v>
      </c>
      <c r="G337" s="31">
        <v>53</v>
      </c>
      <c r="H337" s="9">
        <v>620</v>
      </c>
      <c r="I337" s="9">
        <v>1095</v>
      </c>
      <c r="J337" s="9">
        <v>0</v>
      </c>
      <c r="K337" s="9">
        <v>375</v>
      </c>
      <c r="L337" s="9">
        <v>480</v>
      </c>
      <c r="M337" s="9">
        <v>0</v>
      </c>
      <c r="N337" s="9">
        <v>465</v>
      </c>
      <c r="O337" s="9">
        <v>78</v>
      </c>
      <c r="P337" s="9">
        <v>305</v>
      </c>
      <c r="Q337" s="9">
        <v>60</v>
      </c>
      <c r="R337" s="9">
        <v>430</v>
      </c>
      <c r="S337" s="9">
        <v>48</v>
      </c>
      <c r="T337" s="9">
        <v>0</v>
      </c>
      <c r="U337" s="13">
        <f t="shared" si="26"/>
        <v>3956</v>
      </c>
      <c r="V337" s="13">
        <f t="shared" si="27"/>
        <v>3956</v>
      </c>
      <c r="W337" s="36">
        <f t="shared" si="28"/>
        <v>2089954.8</v>
      </c>
      <c r="X337" s="15" t="s">
        <v>41</v>
      </c>
      <c r="Y337" s="9" t="s">
        <v>32</v>
      </c>
      <c r="Z337" s="34">
        <v>0</v>
      </c>
      <c r="AA337" s="34">
        <v>0</v>
      </c>
      <c r="AB337" s="34">
        <v>0</v>
      </c>
      <c r="AC337" s="13">
        <f t="shared" si="29"/>
        <v>2089954.8</v>
      </c>
    </row>
    <row r="338" spans="1:29" ht="20.25" customHeight="1" x14ac:dyDescent="0.3">
      <c r="A338" s="8">
        <v>2015</v>
      </c>
      <c r="B338" s="16">
        <f>IF(OR(D338=0,D338=""),"",COUNTA($D$168:D338))</f>
        <v>127</v>
      </c>
      <c r="C338" s="17" t="s">
        <v>186</v>
      </c>
      <c r="D338" s="9">
        <v>1949</v>
      </c>
      <c r="E338" s="31">
        <v>526.29999999999995</v>
      </c>
      <c r="F338" s="31">
        <v>465.4</v>
      </c>
      <c r="G338" s="31">
        <v>60.9</v>
      </c>
      <c r="H338" s="9">
        <v>620</v>
      </c>
      <c r="I338" s="9">
        <v>1095</v>
      </c>
      <c r="J338" s="9">
        <v>0</v>
      </c>
      <c r="K338" s="9">
        <v>375</v>
      </c>
      <c r="L338" s="9">
        <v>480</v>
      </c>
      <c r="M338" s="9">
        <v>0</v>
      </c>
      <c r="N338" s="9">
        <v>465</v>
      </c>
      <c r="O338" s="9">
        <v>78</v>
      </c>
      <c r="P338" s="9">
        <v>305</v>
      </c>
      <c r="Q338" s="9">
        <v>60</v>
      </c>
      <c r="R338" s="9">
        <v>430</v>
      </c>
      <c r="S338" s="9">
        <v>48</v>
      </c>
      <c r="T338" s="9">
        <v>0</v>
      </c>
      <c r="U338" s="13">
        <f t="shared" si="26"/>
        <v>3956</v>
      </c>
      <c r="V338" s="13">
        <f t="shared" si="27"/>
        <v>3956</v>
      </c>
      <c r="W338" s="36">
        <f t="shared" si="28"/>
        <v>2082042.8</v>
      </c>
      <c r="X338" s="15" t="s">
        <v>41</v>
      </c>
      <c r="Y338" s="9" t="s">
        <v>32</v>
      </c>
      <c r="Z338" s="34">
        <v>0</v>
      </c>
      <c r="AA338" s="34">
        <v>0</v>
      </c>
      <c r="AB338" s="34">
        <v>0</v>
      </c>
      <c r="AC338" s="13">
        <f t="shared" si="29"/>
        <v>2082042.8</v>
      </c>
    </row>
    <row r="339" spans="1:29" ht="20.25" customHeight="1" x14ac:dyDescent="0.3">
      <c r="A339" s="8">
        <v>2015</v>
      </c>
      <c r="B339" s="16">
        <f>IF(OR(D339=0,D339=""),"",COUNTA($D$168:D339))</f>
        <v>128</v>
      </c>
      <c r="C339" s="17" t="s">
        <v>187</v>
      </c>
      <c r="D339" s="9">
        <v>1949</v>
      </c>
      <c r="E339" s="31">
        <v>539</v>
      </c>
      <c r="F339" s="31">
        <v>487.3</v>
      </c>
      <c r="G339" s="31">
        <v>51.7</v>
      </c>
      <c r="H339" s="9">
        <v>620</v>
      </c>
      <c r="I339" s="9">
        <v>1095</v>
      </c>
      <c r="J339" s="9">
        <v>0</v>
      </c>
      <c r="K339" s="9">
        <v>375</v>
      </c>
      <c r="L339" s="9">
        <v>480</v>
      </c>
      <c r="M339" s="9">
        <v>0</v>
      </c>
      <c r="N339" s="9">
        <v>465</v>
      </c>
      <c r="O339" s="9">
        <v>78</v>
      </c>
      <c r="P339" s="9">
        <v>305</v>
      </c>
      <c r="Q339" s="9">
        <v>60</v>
      </c>
      <c r="R339" s="9">
        <v>430</v>
      </c>
      <c r="S339" s="9">
        <v>48</v>
      </c>
      <c r="T339" s="9">
        <v>0</v>
      </c>
      <c r="U339" s="13">
        <f t="shared" si="26"/>
        <v>3956</v>
      </c>
      <c r="V339" s="13">
        <f t="shared" si="27"/>
        <v>3956</v>
      </c>
      <c r="W339" s="36">
        <f t="shared" si="28"/>
        <v>2132284</v>
      </c>
      <c r="X339" s="15" t="s">
        <v>41</v>
      </c>
      <c r="Y339" s="9" t="s">
        <v>32</v>
      </c>
      <c r="Z339" s="34">
        <v>0</v>
      </c>
      <c r="AA339" s="34">
        <v>0</v>
      </c>
      <c r="AB339" s="34">
        <v>0</v>
      </c>
      <c r="AC339" s="13">
        <f t="shared" si="29"/>
        <v>2132284</v>
      </c>
    </row>
    <row r="340" spans="1:29" ht="20.25" customHeight="1" x14ac:dyDescent="0.3">
      <c r="A340" s="8">
        <v>2015</v>
      </c>
      <c r="B340" s="16">
        <f>IF(OR(D340=0,D340=""),"",COUNTA($D$168:D340))</f>
        <v>129</v>
      </c>
      <c r="C340" s="17" t="s">
        <v>188</v>
      </c>
      <c r="D340" s="9">
        <v>1949</v>
      </c>
      <c r="E340" s="31">
        <v>822</v>
      </c>
      <c r="F340" s="31">
        <v>741.4</v>
      </c>
      <c r="G340" s="31">
        <v>0</v>
      </c>
      <c r="H340" s="9">
        <v>620</v>
      </c>
      <c r="I340" s="9">
        <v>1095</v>
      </c>
      <c r="J340" s="9">
        <v>0</v>
      </c>
      <c r="K340" s="9">
        <v>375</v>
      </c>
      <c r="L340" s="9">
        <v>480</v>
      </c>
      <c r="M340" s="9">
        <v>0</v>
      </c>
      <c r="N340" s="9">
        <v>465</v>
      </c>
      <c r="O340" s="9">
        <v>78</v>
      </c>
      <c r="P340" s="9">
        <v>305</v>
      </c>
      <c r="Q340" s="9">
        <v>60</v>
      </c>
      <c r="R340" s="9">
        <v>430</v>
      </c>
      <c r="S340" s="9">
        <v>48</v>
      </c>
      <c r="T340" s="9">
        <v>0</v>
      </c>
      <c r="U340" s="13">
        <f t="shared" si="26"/>
        <v>3956</v>
      </c>
      <c r="V340" s="13">
        <f t="shared" si="27"/>
        <v>4386.07</v>
      </c>
      <c r="W340" s="36">
        <f t="shared" si="28"/>
        <v>3251832</v>
      </c>
      <c r="X340" s="15" t="s">
        <v>41</v>
      </c>
      <c r="Y340" s="9" t="s">
        <v>32</v>
      </c>
      <c r="Z340" s="34">
        <v>0</v>
      </c>
      <c r="AA340" s="34">
        <v>0</v>
      </c>
      <c r="AB340" s="34">
        <v>0</v>
      </c>
      <c r="AC340" s="13">
        <f t="shared" si="29"/>
        <v>3251832</v>
      </c>
    </row>
    <row r="341" spans="1:29" ht="20.25" customHeight="1" x14ac:dyDescent="0.3">
      <c r="A341" s="8">
        <v>2015</v>
      </c>
      <c r="B341" s="16">
        <f>IF(OR(D341=0,D341=""),"",COUNTA($D$168:D341))</f>
        <v>130</v>
      </c>
      <c r="C341" s="17" t="s">
        <v>466</v>
      </c>
      <c r="D341" s="9">
        <v>1949</v>
      </c>
      <c r="E341" s="31">
        <v>413.1</v>
      </c>
      <c r="F341" s="31">
        <v>279.39999999999998</v>
      </c>
      <c r="G341" s="31">
        <v>0</v>
      </c>
      <c r="H341" s="9">
        <v>620</v>
      </c>
      <c r="I341" s="9">
        <v>1095</v>
      </c>
      <c r="J341" s="9">
        <v>0</v>
      </c>
      <c r="K341" s="9">
        <v>375</v>
      </c>
      <c r="L341" s="9">
        <v>480</v>
      </c>
      <c r="M341" s="9">
        <v>0</v>
      </c>
      <c r="N341" s="9">
        <v>465</v>
      </c>
      <c r="O341" s="9">
        <v>78</v>
      </c>
      <c r="P341" s="9">
        <v>305</v>
      </c>
      <c r="Q341" s="9">
        <v>60</v>
      </c>
      <c r="R341" s="9">
        <v>430</v>
      </c>
      <c r="S341" s="9">
        <v>48</v>
      </c>
      <c r="T341" s="9">
        <v>0</v>
      </c>
      <c r="U341" s="13">
        <f t="shared" si="26"/>
        <v>3956</v>
      </c>
      <c r="V341" s="13">
        <f t="shared" si="27"/>
        <v>5849.05</v>
      </c>
      <c r="W341" s="36">
        <f t="shared" si="28"/>
        <v>1634223.6</v>
      </c>
      <c r="X341" s="15" t="s">
        <v>41</v>
      </c>
      <c r="Y341" s="9" t="s">
        <v>32</v>
      </c>
      <c r="Z341" s="34">
        <v>0</v>
      </c>
      <c r="AA341" s="34">
        <v>0</v>
      </c>
      <c r="AB341" s="34">
        <v>0</v>
      </c>
      <c r="AC341" s="13">
        <f t="shared" si="29"/>
        <v>1634223.6</v>
      </c>
    </row>
    <row r="342" spans="1:29" ht="20.25" customHeight="1" x14ac:dyDescent="0.3">
      <c r="A342" s="8">
        <v>2015</v>
      </c>
      <c r="B342" s="16">
        <f>IF(OR(D342=0,D342=""),"",COUNTA($D$168:D342))</f>
        <v>131</v>
      </c>
      <c r="C342" s="17" t="s">
        <v>343</v>
      </c>
      <c r="D342" s="9">
        <v>1950</v>
      </c>
      <c r="E342" s="31">
        <v>810.7</v>
      </c>
      <c r="F342" s="31">
        <v>744.6</v>
      </c>
      <c r="G342" s="31">
        <v>0</v>
      </c>
      <c r="H342" s="9">
        <v>620</v>
      </c>
      <c r="I342" s="9">
        <v>1095</v>
      </c>
      <c r="J342" s="9">
        <v>0</v>
      </c>
      <c r="K342" s="9">
        <v>375</v>
      </c>
      <c r="L342" s="9">
        <v>480</v>
      </c>
      <c r="M342" s="9">
        <v>0</v>
      </c>
      <c r="N342" s="9">
        <v>465</v>
      </c>
      <c r="O342" s="9">
        <v>78</v>
      </c>
      <c r="P342" s="9">
        <v>305</v>
      </c>
      <c r="Q342" s="9">
        <v>60</v>
      </c>
      <c r="R342" s="9">
        <v>430</v>
      </c>
      <c r="S342" s="9">
        <v>48</v>
      </c>
      <c r="T342" s="9">
        <v>0</v>
      </c>
      <c r="U342" s="13">
        <f t="shared" si="26"/>
        <v>3956</v>
      </c>
      <c r="V342" s="13">
        <f t="shared" si="27"/>
        <v>4307.18</v>
      </c>
      <c r="W342" s="36">
        <f t="shared" si="28"/>
        <v>3207129.2</v>
      </c>
      <c r="X342" s="15" t="s">
        <v>41</v>
      </c>
      <c r="Y342" s="9" t="s">
        <v>32</v>
      </c>
      <c r="Z342" s="34">
        <v>0</v>
      </c>
      <c r="AA342" s="34">
        <v>0</v>
      </c>
      <c r="AB342" s="34">
        <v>0</v>
      </c>
      <c r="AC342" s="13">
        <f t="shared" si="29"/>
        <v>3207129.2</v>
      </c>
    </row>
    <row r="343" spans="1:29" ht="20.25" customHeight="1" x14ac:dyDescent="0.3">
      <c r="A343" s="8">
        <v>2015</v>
      </c>
      <c r="B343" s="16">
        <f>IF(OR(D343=0,D343=""),"",COUNTA($D$168:D343))</f>
        <v>132</v>
      </c>
      <c r="C343" s="17" t="s">
        <v>467</v>
      </c>
      <c r="D343" s="9">
        <v>1950</v>
      </c>
      <c r="E343" s="31">
        <v>775.74</v>
      </c>
      <c r="F343" s="31">
        <v>701.14</v>
      </c>
      <c r="G343" s="31">
        <v>0</v>
      </c>
      <c r="H343" s="9">
        <v>620</v>
      </c>
      <c r="I343" s="9">
        <v>1095</v>
      </c>
      <c r="J343" s="9">
        <v>0</v>
      </c>
      <c r="K343" s="9">
        <v>375</v>
      </c>
      <c r="L343" s="9">
        <v>480</v>
      </c>
      <c r="M343" s="9">
        <v>0</v>
      </c>
      <c r="N343" s="9">
        <v>465</v>
      </c>
      <c r="O343" s="9">
        <v>78</v>
      </c>
      <c r="P343" s="9">
        <v>305</v>
      </c>
      <c r="Q343" s="9">
        <v>60</v>
      </c>
      <c r="R343" s="9">
        <v>430</v>
      </c>
      <c r="S343" s="9">
        <v>48</v>
      </c>
      <c r="T343" s="9">
        <v>0</v>
      </c>
      <c r="U343" s="13">
        <f t="shared" si="26"/>
        <v>3956</v>
      </c>
      <c r="V343" s="13">
        <f t="shared" si="27"/>
        <v>4376.91</v>
      </c>
      <c r="W343" s="36">
        <f t="shared" si="28"/>
        <v>3068827.44</v>
      </c>
      <c r="X343" s="15" t="s">
        <v>41</v>
      </c>
      <c r="Y343" s="9" t="s">
        <v>32</v>
      </c>
      <c r="Z343" s="34">
        <v>0</v>
      </c>
      <c r="AA343" s="34">
        <v>0</v>
      </c>
      <c r="AB343" s="34">
        <v>0</v>
      </c>
      <c r="AC343" s="13">
        <f t="shared" si="29"/>
        <v>3068827.44</v>
      </c>
    </row>
    <row r="344" spans="1:29" ht="20.25" customHeight="1" x14ac:dyDescent="0.3">
      <c r="A344" s="8">
        <v>2015</v>
      </c>
      <c r="B344" s="16">
        <f>IF(OR(D344=0,D344=""),"",COUNTA($D$168:D344))</f>
        <v>133</v>
      </c>
      <c r="C344" s="17" t="s">
        <v>189</v>
      </c>
      <c r="D344" s="9">
        <v>1950</v>
      </c>
      <c r="E344" s="31">
        <v>556.29999999999995</v>
      </c>
      <c r="F344" s="31">
        <v>510.7</v>
      </c>
      <c r="G344" s="31">
        <v>0</v>
      </c>
      <c r="H344" s="9">
        <v>620</v>
      </c>
      <c r="I344" s="9">
        <v>1095</v>
      </c>
      <c r="J344" s="9">
        <v>0</v>
      </c>
      <c r="K344" s="9">
        <v>375</v>
      </c>
      <c r="L344" s="9">
        <v>480</v>
      </c>
      <c r="M344" s="9">
        <v>0</v>
      </c>
      <c r="N344" s="9">
        <v>465</v>
      </c>
      <c r="O344" s="9">
        <v>78</v>
      </c>
      <c r="P344" s="9">
        <v>305</v>
      </c>
      <c r="Q344" s="9">
        <v>60</v>
      </c>
      <c r="R344" s="9">
        <v>430</v>
      </c>
      <c r="S344" s="9">
        <v>48</v>
      </c>
      <c r="T344" s="9">
        <v>0</v>
      </c>
      <c r="U344" s="13">
        <f t="shared" si="26"/>
        <v>3956</v>
      </c>
      <c r="V344" s="13">
        <f t="shared" si="27"/>
        <v>4309.2299999999996</v>
      </c>
      <c r="W344" s="36">
        <f t="shared" si="28"/>
        <v>2200722.7999999998</v>
      </c>
      <c r="X344" s="15" t="s">
        <v>41</v>
      </c>
      <c r="Y344" s="9" t="s">
        <v>32</v>
      </c>
      <c r="Z344" s="34">
        <v>0</v>
      </c>
      <c r="AA344" s="34">
        <v>0</v>
      </c>
      <c r="AB344" s="34">
        <v>0</v>
      </c>
      <c r="AC344" s="13">
        <f t="shared" si="29"/>
        <v>2200722.7999999998</v>
      </c>
    </row>
    <row r="345" spans="1:29" ht="20.25" customHeight="1" x14ac:dyDescent="0.3">
      <c r="A345" s="8">
        <v>2015</v>
      </c>
      <c r="B345" s="16">
        <f>IF(OR(D345=0,D345=""),"",COUNTA($D$168:D345))</f>
        <v>134</v>
      </c>
      <c r="C345" s="17" t="s">
        <v>190</v>
      </c>
      <c r="D345" s="9">
        <v>1950</v>
      </c>
      <c r="E345" s="31">
        <v>767.4</v>
      </c>
      <c r="F345" s="31">
        <v>620.79999999999995</v>
      </c>
      <c r="G345" s="31">
        <v>72.900000000000006</v>
      </c>
      <c r="H345" s="9">
        <v>620</v>
      </c>
      <c r="I345" s="9">
        <v>1095</v>
      </c>
      <c r="J345" s="9">
        <v>0</v>
      </c>
      <c r="K345" s="9">
        <v>375</v>
      </c>
      <c r="L345" s="9">
        <v>480</v>
      </c>
      <c r="M345" s="9">
        <v>0</v>
      </c>
      <c r="N345" s="9">
        <v>465</v>
      </c>
      <c r="O345" s="9">
        <v>78</v>
      </c>
      <c r="P345" s="9">
        <v>305</v>
      </c>
      <c r="Q345" s="9">
        <v>60</v>
      </c>
      <c r="R345" s="9">
        <v>430</v>
      </c>
      <c r="S345" s="9">
        <v>48</v>
      </c>
      <c r="T345" s="9">
        <v>0</v>
      </c>
      <c r="U345" s="13">
        <f t="shared" si="26"/>
        <v>3956</v>
      </c>
      <c r="V345" s="13">
        <f t="shared" si="27"/>
        <v>4376.29</v>
      </c>
      <c r="W345" s="36">
        <f t="shared" si="28"/>
        <v>3035834.4</v>
      </c>
      <c r="X345" s="15" t="s">
        <v>41</v>
      </c>
      <c r="Y345" s="9" t="s">
        <v>32</v>
      </c>
      <c r="Z345" s="34">
        <v>0</v>
      </c>
      <c r="AA345" s="34">
        <v>0</v>
      </c>
      <c r="AB345" s="34">
        <v>0</v>
      </c>
      <c r="AC345" s="13">
        <f t="shared" si="29"/>
        <v>3035834.4</v>
      </c>
    </row>
    <row r="346" spans="1:29" ht="20.25" customHeight="1" x14ac:dyDescent="0.3">
      <c r="A346" s="8">
        <v>2015</v>
      </c>
      <c r="B346" s="16">
        <f>IF(OR(D346=0,D346=""),"",COUNTA($D$168:D346))</f>
        <v>135</v>
      </c>
      <c r="C346" s="17" t="s">
        <v>191</v>
      </c>
      <c r="D346" s="9">
        <v>1950</v>
      </c>
      <c r="E346" s="31">
        <v>700.8</v>
      </c>
      <c r="F346" s="31">
        <v>583.70000000000005</v>
      </c>
      <c r="G346" s="31">
        <v>48.8</v>
      </c>
      <c r="H346" s="9">
        <v>620</v>
      </c>
      <c r="I346" s="9">
        <v>1095</v>
      </c>
      <c r="J346" s="9">
        <v>0</v>
      </c>
      <c r="K346" s="9">
        <v>375</v>
      </c>
      <c r="L346" s="9">
        <v>480</v>
      </c>
      <c r="M346" s="9">
        <v>0</v>
      </c>
      <c r="N346" s="9">
        <v>465</v>
      </c>
      <c r="O346" s="9">
        <v>78</v>
      </c>
      <c r="P346" s="9">
        <v>305</v>
      </c>
      <c r="Q346" s="9">
        <v>60</v>
      </c>
      <c r="R346" s="9">
        <v>430</v>
      </c>
      <c r="S346" s="9">
        <v>48</v>
      </c>
      <c r="T346" s="9">
        <v>0</v>
      </c>
      <c r="U346" s="13">
        <f t="shared" si="26"/>
        <v>3956</v>
      </c>
      <c r="V346" s="13">
        <f t="shared" si="27"/>
        <v>4383.1899999999996</v>
      </c>
      <c r="W346" s="36">
        <f t="shared" si="28"/>
        <v>2772364.8</v>
      </c>
      <c r="X346" s="15" t="s">
        <v>41</v>
      </c>
      <c r="Y346" s="9" t="s">
        <v>32</v>
      </c>
      <c r="Z346" s="34">
        <v>0</v>
      </c>
      <c r="AA346" s="34">
        <v>0</v>
      </c>
      <c r="AB346" s="34">
        <v>0</v>
      </c>
      <c r="AC346" s="13">
        <f t="shared" si="29"/>
        <v>2772364.8</v>
      </c>
    </row>
    <row r="347" spans="1:29" ht="20.25" customHeight="1" x14ac:dyDescent="0.3">
      <c r="A347" s="8">
        <v>2015</v>
      </c>
      <c r="B347" s="16">
        <f>IF(OR(D347=0,D347=""),"",COUNTA($D$168:D347))</f>
        <v>136</v>
      </c>
      <c r="C347" s="17" t="s">
        <v>192</v>
      </c>
      <c r="D347" s="9">
        <v>1950</v>
      </c>
      <c r="E347" s="31">
        <v>434.5</v>
      </c>
      <c r="F347" s="31">
        <v>389.3</v>
      </c>
      <c r="G347" s="31">
        <v>45.2</v>
      </c>
      <c r="H347" s="9">
        <v>620</v>
      </c>
      <c r="I347" s="9">
        <v>1095</v>
      </c>
      <c r="J347" s="9">
        <v>0</v>
      </c>
      <c r="K347" s="9">
        <v>375</v>
      </c>
      <c r="L347" s="9">
        <v>480</v>
      </c>
      <c r="M347" s="9">
        <v>0</v>
      </c>
      <c r="N347" s="9">
        <v>465</v>
      </c>
      <c r="O347" s="9">
        <v>78</v>
      </c>
      <c r="P347" s="9">
        <v>305</v>
      </c>
      <c r="Q347" s="9">
        <v>60</v>
      </c>
      <c r="R347" s="9">
        <v>430</v>
      </c>
      <c r="S347" s="9">
        <v>48</v>
      </c>
      <c r="T347" s="9">
        <v>0</v>
      </c>
      <c r="U347" s="13">
        <f t="shared" si="26"/>
        <v>3956</v>
      </c>
      <c r="V347" s="13">
        <f t="shared" si="27"/>
        <v>3956</v>
      </c>
      <c r="W347" s="36">
        <f t="shared" si="28"/>
        <v>1718882</v>
      </c>
      <c r="X347" s="15" t="s">
        <v>41</v>
      </c>
      <c r="Y347" s="9" t="s">
        <v>32</v>
      </c>
      <c r="Z347" s="34">
        <v>0</v>
      </c>
      <c r="AA347" s="34">
        <v>0</v>
      </c>
      <c r="AB347" s="34">
        <v>0</v>
      </c>
      <c r="AC347" s="13">
        <f t="shared" si="29"/>
        <v>1718882</v>
      </c>
    </row>
    <row r="348" spans="1:29" ht="20.25" customHeight="1" x14ac:dyDescent="0.3">
      <c r="A348" s="8">
        <v>2015</v>
      </c>
      <c r="B348" s="16">
        <f>IF(OR(D348=0,D348=""),"",COUNTA($D$168:D348))</f>
        <v>137</v>
      </c>
      <c r="C348" s="17" t="s">
        <v>193</v>
      </c>
      <c r="D348" s="9">
        <v>1950</v>
      </c>
      <c r="E348" s="31">
        <v>128.1</v>
      </c>
      <c r="F348" s="31">
        <v>128.1</v>
      </c>
      <c r="G348" s="31">
        <v>0</v>
      </c>
      <c r="H348" s="9">
        <v>620</v>
      </c>
      <c r="I348" s="9">
        <v>1095</v>
      </c>
      <c r="J348" s="9">
        <v>0</v>
      </c>
      <c r="K348" s="9">
        <v>375</v>
      </c>
      <c r="L348" s="9">
        <v>480</v>
      </c>
      <c r="M348" s="9">
        <v>0</v>
      </c>
      <c r="N348" s="9">
        <v>465</v>
      </c>
      <c r="O348" s="9">
        <v>78</v>
      </c>
      <c r="P348" s="9">
        <v>305</v>
      </c>
      <c r="Q348" s="9">
        <v>60</v>
      </c>
      <c r="R348" s="9">
        <v>430</v>
      </c>
      <c r="S348" s="9">
        <v>48</v>
      </c>
      <c r="T348" s="9">
        <v>0</v>
      </c>
      <c r="U348" s="13">
        <f t="shared" si="26"/>
        <v>3956</v>
      </c>
      <c r="V348" s="13">
        <f t="shared" si="27"/>
        <v>3956</v>
      </c>
      <c r="W348" s="36">
        <f t="shared" si="28"/>
        <v>506763.6</v>
      </c>
      <c r="X348" s="15" t="s">
        <v>41</v>
      </c>
      <c r="Y348" s="9" t="s">
        <v>32</v>
      </c>
      <c r="Z348" s="34">
        <v>0</v>
      </c>
      <c r="AA348" s="34">
        <v>0</v>
      </c>
      <c r="AB348" s="34">
        <v>0</v>
      </c>
      <c r="AC348" s="13">
        <f t="shared" si="29"/>
        <v>506763.6</v>
      </c>
    </row>
    <row r="349" spans="1:29" ht="20.25" customHeight="1" x14ac:dyDescent="0.3">
      <c r="A349" s="8">
        <v>2015</v>
      </c>
      <c r="B349" s="16">
        <f>IF(OR(D349=0,D349=""),"",COUNTA($D$168:D349))</f>
        <v>138</v>
      </c>
      <c r="C349" s="17" t="s">
        <v>468</v>
      </c>
      <c r="D349" s="9">
        <v>1950</v>
      </c>
      <c r="E349" s="31">
        <v>375</v>
      </c>
      <c r="F349" s="31">
        <v>264.2</v>
      </c>
      <c r="G349" s="31">
        <v>0</v>
      </c>
      <c r="H349" s="9">
        <v>620</v>
      </c>
      <c r="I349" s="9">
        <v>1095</v>
      </c>
      <c r="J349" s="9">
        <v>0</v>
      </c>
      <c r="K349" s="9">
        <v>375</v>
      </c>
      <c r="L349" s="9">
        <v>480</v>
      </c>
      <c r="M349" s="9">
        <v>0</v>
      </c>
      <c r="N349" s="9">
        <v>465</v>
      </c>
      <c r="O349" s="9">
        <v>78</v>
      </c>
      <c r="P349" s="9">
        <v>305</v>
      </c>
      <c r="Q349" s="9">
        <v>60</v>
      </c>
      <c r="R349" s="9">
        <v>430</v>
      </c>
      <c r="S349" s="9">
        <v>48</v>
      </c>
      <c r="T349" s="9">
        <v>0</v>
      </c>
      <c r="U349" s="13">
        <f t="shared" si="26"/>
        <v>3956</v>
      </c>
      <c r="V349" s="13">
        <f t="shared" si="27"/>
        <v>5615.06</v>
      </c>
      <c r="W349" s="36">
        <f t="shared" si="28"/>
        <v>1483500</v>
      </c>
      <c r="X349" s="15" t="s">
        <v>41</v>
      </c>
      <c r="Y349" s="9" t="s">
        <v>32</v>
      </c>
      <c r="Z349" s="34">
        <v>0</v>
      </c>
      <c r="AA349" s="34">
        <v>0</v>
      </c>
      <c r="AB349" s="34">
        <v>0</v>
      </c>
      <c r="AC349" s="13">
        <f t="shared" si="29"/>
        <v>1483500</v>
      </c>
    </row>
    <row r="350" spans="1:29" ht="20.25" customHeight="1" x14ac:dyDescent="0.3">
      <c r="A350" s="8">
        <v>2015</v>
      </c>
      <c r="B350" s="16">
        <f>IF(OR(D350=0,D350=""),"",COUNTA($D$168:D350))</f>
        <v>139</v>
      </c>
      <c r="C350" s="17" t="s">
        <v>509</v>
      </c>
      <c r="D350" s="9">
        <v>1950</v>
      </c>
      <c r="E350" s="31">
        <v>276.89999999999998</v>
      </c>
      <c r="F350" s="31">
        <v>193</v>
      </c>
      <c r="G350" s="31">
        <v>0</v>
      </c>
      <c r="H350" s="9">
        <v>620</v>
      </c>
      <c r="I350" s="9">
        <v>1095</v>
      </c>
      <c r="J350" s="9">
        <v>0</v>
      </c>
      <c r="K350" s="9">
        <v>375</v>
      </c>
      <c r="L350" s="9">
        <v>480</v>
      </c>
      <c r="M350" s="9">
        <v>0</v>
      </c>
      <c r="N350" s="9">
        <v>465</v>
      </c>
      <c r="O350" s="9">
        <v>78</v>
      </c>
      <c r="P350" s="9">
        <v>305</v>
      </c>
      <c r="Q350" s="9">
        <v>60</v>
      </c>
      <c r="R350" s="9">
        <v>430</v>
      </c>
      <c r="S350" s="9">
        <v>48</v>
      </c>
      <c r="T350" s="9">
        <v>0</v>
      </c>
      <c r="U350" s="13">
        <f t="shared" si="26"/>
        <v>3956</v>
      </c>
      <c r="V350" s="13">
        <f t="shared" si="27"/>
        <v>5675.73</v>
      </c>
      <c r="W350" s="36">
        <f t="shared" si="28"/>
        <v>1095416.3999999999</v>
      </c>
      <c r="X350" s="15" t="s">
        <v>41</v>
      </c>
      <c r="Y350" s="9" t="s">
        <v>32</v>
      </c>
      <c r="Z350" s="34">
        <v>0</v>
      </c>
      <c r="AA350" s="34">
        <v>0</v>
      </c>
      <c r="AB350" s="34">
        <v>0</v>
      </c>
      <c r="AC350" s="13">
        <f t="shared" si="29"/>
        <v>1095416.3999999999</v>
      </c>
    </row>
    <row r="351" spans="1:29" ht="20.25" customHeight="1" x14ac:dyDescent="0.3">
      <c r="A351" s="8">
        <v>2015</v>
      </c>
      <c r="B351" s="16">
        <f>IF(OR(D351=0,D351=""),"",COUNTA($D$168:D351))</f>
        <v>140</v>
      </c>
      <c r="C351" s="17" t="s">
        <v>469</v>
      </c>
      <c r="D351" s="9">
        <v>1951</v>
      </c>
      <c r="E351" s="31">
        <v>764.2</v>
      </c>
      <c r="F351" s="31">
        <v>408</v>
      </c>
      <c r="G351" s="31">
        <v>356.2</v>
      </c>
      <c r="H351" s="9">
        <v>620</v>
      </c>
      <c r="I351" s="9">
        <v>1095</v>
      </c>
      <c r="J351" s="9">
        <v>0</v>
      </c>
      <c r="K351" s="9">
        <v>375</v>
      </c>
      <c r="L351" s="9">
        <v>480</v>
      </c>
      <c r="M351" s="9">
        <v>0</v>
      </c>
      <c r="N351" s="9">
        <v>465</v>
      </c>
      <c r="O351" s="9">
        <v>78</v>
      </c>
      <c r="P351" s="9">
        <v>305</v>
      </c>
      <c r="Q351" s="9">
        <v>60</v>
      </c>
      <c r="R351" s="9">
        <v>430</v>
      </c>
      <c r="S351" s="9">
        <v>48</v>
      </c>
      <c r="T351" s="9">
        <v>0</v>
      </c>
      <c r="U351" s="13">
        <f t="shared" si="26"/>
        <v>3956</v>
      </c>
      <c r="V351" s="13">
        <f t="shared" si="27"/>
        <v>3956</v>
      </c>
      <c r="W351" s="36">
        <f t="shared" si="28"/>
        <v>3023175.2</v>
      </c>
      <c r="X351" s="15" t="s">
        <v>41</v>
      </c>
      <c r="Y351" s="9" t="s">
        <v>32</v>
      </c>
      <c r="Z351" s="34">
        <v>0</v>
      </c>
      <c r="AA351" s="34">
        <v>0</v>
      </c>
      <c r="AB351" s="34">
        <v>0</v>
      </c>
      <c r="AC351" s="13">
        <f t="shared" si="29"/>
        <v>3023175.2</v>
      </c>
    </row>
    <row r="352" spans="1:29" ht="20.25" customHeight="1" x14ac:dyDescent="0.3">
      <c r="A352" s="8">
        <v>2015</v>
      </c>
      <c r="B352" s="16">
        <f>IF(OR(D352=0,D352=""),"",COUNTA($D$168:D352))</f>
        <v>141</v>
      </c>
      <c r="C352" s="17" t="s">
        <v>194</v>
      </c>
      <c r="D352" s="9">
        <v>1951</v>
      </c>
      <c r="E352" s="31">
        <v>1600.2</v>
      </c>
      <c r="F352" s="31">
        <v>807.2</v>
      </c>
      <c r="G352" s="31">
        <v>0</v>
      </c>
      <c r="H352" s="9">
        <v>620</v>
      </c>
      <c r="I352" s="9">
        <v>1095</v>
      </c>
      <c r="J352" s="9">
        <v>0</v>
      </c>
      <c r="K352" s="9">
        <v>375</v>
      </c>
      <c r="L352" s="9">
        <v>480</v>
      </c>
      <c r="M352" s="9">
        <v>0</v>
      </c>
      <c r="N352" s="9">
        <v>465</v>
      </c>
      <c r="O352" s="9">
        <v>78</v>
      </c>
      <c r="P352" s="9">
        <v>305</v>
      </c>
      <c r="Q352" s="9">
        <v>60</v>
      </c>
      <c r="R352" s="9">
        <v>430</v>
      </c>
      <c r="S352" s="9">
        <v>48</v>
      </c>
      <c r="T352" s="9">
        <v>0</v>
      </c>
      <c r="U352" s="13">
        <f t="shared" si="26"/>
        <v>3956</v>
      </c>
      <c r="V352" s="13">
        <f t="shared" si="27"/>
        <v>7842.41</v>
      </c>
      <c r="W352" s="36">
        <f t="shared" si="28"/>
        <v>6330391.2000000002</v>
      </c>
      <c r="X352" s="15" t="s">
        <v>41</v>
      </c>
      <c r="Y352" s="9" t="s">
        <v>32</v>
      </c>
      <c r="Z352" s="34">
        <v>0</v>
      </c>
      <c r="AA352" s="34">
        <v>0</v>
      </c>
      <c r="AB352" s="34">
        <v>0</v>
      </c>
      <c r="AC352" s="13">
        <f t="shared" si="29"/>
        <v>6330391.2000000002</v>
      </c>
    </row>
    <row r="353" spans="1:29" ht="20.25" customHeight="1" x14ac:dyDescent="0.3">
      <c r="A353" s="8">
        <v>2015</v>
      </c>
      <c r="B353" s="16">
        <f>IF(OR(D353=0,D353=""),"",COUNTA($D$168:D353))</f>
        <v>142</v>
      </c>
      <c r="C353" s="17" t="s">
        <v>195</v>
      </c>
      <c r="D353" s="9">
        <v>1951</v>
      </c>
      <c r="E353" s="31">
        <v>4343.6899999999996</v>
      </c>
      <c r="F353" s="31">
        <v>1928.09</v>
      </c>
      <c r="G353" s="31">
        <v>305.89999999999998</v>
      </c>
      <c r="H353" s="9">
        <v>620</v>
      </c>
      <c r="I353" s="9">
        <v>1095</v>
      </c>
      <c r="J353" s="9">
        <v>0</v>
      </c>
      <c r="K353" s="9">
        <v>375</v>
      </c>
      <c r="L353" s="9">
        <v>480</v>
      </c>
      <c r="M353" s="9">
        <v>0</v>
      </c>
      <c r="N353" s="9">
        <v>465</v>
      </c>
      <c r="O353" s="9">
        <v>78</v>
      </c>
      <c r="P353" s="9">
        <v>305</v>
      </c>
      <c r="Q353" s="9">
        <v>60</v>
      </c>
      <c r="R353" s="9">
        <v>430</v>
      </c>
      <c r="S353" s="9">
        <v>48</v>
      </c>
      <c r="T353" s="9">
        <v>0</v>
      </c>
      <c r="U353" s="13">
        <f t="shared" si="26"/>
        <v>3956</v>
      </c>
      <c r="V353" s="13">
        <f t="shared" si="27"/>
        <v>7691.9</v>
      </c>
      <c r="W353" s="36">
        <f t="shared" si="28"/>
        <v>17183637.640000001</v>
      </c>
      <c r="X353" s="15" t="s">
        <v>41</v>
      </c>
      <c r="Y353" s="9" t="s">
        <v>32</v>
      </c>
      <c r="Z353" s="34">
        <v>0</v>
      </c>
      <c r="AA353" s="34">
        <v>0</v>
      </c>
      <c r="AB353" s="34">
        <v>0</v>
      </c>
      <c r="AC353" s="13">
        <f t="shared" si="29"/>
        <v>17183637.640000001</v>
      </c>
    </row>
    <row r="354" spans="1:29" ht="20.25" customHeight="1" x14ac:dyDescent="0.3">
      <c r="A354" s="8">
        <v>2015</v>
      </c>
      <c r="B354" s="16">
        <f>IF(OR(D354=0,D354=""),"",COUNTA($D$168:D354))</f>
        <v>143</v>
      </c>
      <c r="C354" s="17" t="s">
        <v>196</v>
      </c>
      <c r="D354" s="9">
        <v>1951</v>
      </c>
      <c r="E354" s="31">
        <v>1694.6</v>
      </c>
      <c r="F354" s="31">
        <v>1353.2</v>
      </c>
      <c r="G354" s="31">
        <v>0</v>
      </c>
      <c r="H354" s="9">
        <v>620</v>
      </c>
      <c r="I354" s="9">
        <v>1095</v>
      </c>
      <c r="J354" s="9">
        <v>0</v>
      </c>
      <c r="K354" s="9">
        <v>375</v>
      </c>
      <c r="L354" s="9">
        <v>480</v>
      </c>
      <c r="M354" s="9">
        <v>0</v>
      </c>
      <c r="N354" s="9">
        <v>465</v>
      </c>
      <c r="O354" s="9">
        <v>78</v>
      </c>
      <c r="P354" s="9">
        <v>305</v>
      </c>
      <c r="Q354" s="9">
        <v>60</v>
      </c>
      <c r="R354" s="9">
        <v>430</v>
      </c>
      <c r="S354" s="9">
        <v>48</v>
      </c>
      <c r="T354" s="9">
        <v>0</v>
      </c>
      <c r="U354" s="13">
        <f t="shared" si="26"/>
        <v>3956</v>
      </c>
      <c r="V354" s="13">
        <f t="shared" si="27"/>
        <v>4954.0600000000004</v>
      </c>
      <c r="W354" s="36">
        <f t="shared" si="28"/>
        <v>6703837.5999999996</v>
      </c>
      <c r="X354" s="15" t="s">
        <v>41</v>
      </c>
      <c r="Y354" s="9" t="s">
        <v>32</v>
      </c>
      <c r="Z354" s="34">
        <v>0</v>
      </c>
      <c r="AA354" s="34">
        <v>0</v>
      </c>
      <c r="AB354" s="34">
        <v>0</v>
      </c>
      <c r="AC354" s="13">
        <f t="shared" si="29"/>
        <v>6703837.5999999996</v>
      </c>
    </row>
    <row r="355" spans="1:29" ht="20.25" customHeight="1" x14ac:dyDescent="0.3">
      <c r="A355" s="8">
        <v>2015</v>
      </c>
      <c r="B355" s="16">
        <f>IF(OR(D355=0,D355=""),"",COUNTA($D$168:D355))</f>
        <v>144</v>
      </c>
      <c r="C355" s="17" t="s">
        <v>730</v>
      </c>
      <c r="D355" s="9">
        <v>1951</v>
      </c>
      <c r="E355" s="31">
        <v>1250.1300000000001</v>
      </c>
      <c r="F355" s="31">
        <v>778.47</v>
      </c>
      <c r="G355" s="31">
        <v>292.3</v>
      </c>
      <c r="H355" s="9">
        <v>620</v>
      </c>
      <c r="I355" s="9">
        <v>1095</v>
      </c>
      <c r="J355" s="9">
        <v>0</v>
      </c>
      <c r="K355" s="9">
        <v>375</v>
      </c>
      <c r="L355" s="9">
        <v>480</v>
      </c>
      <c r="M355" s="9">
        <v>0</v>
      </c>
      <c r="N355" s="9">
        <v>465</v>
      </c>
      <c r="O355" s="9">
        <v>78</v>
      </c>
      <c r="P355" s="9">
        <v>305</v>
      </c>
      <c r="Q355" s="9">
        <v>60</v>
      </c>
      <c r="R355" s="9">
        <v>430</v>
      </c>
      <c r="S355" s="9">
        <v>48</v>
      </c>
      <c r="T355" s="9">
        <v>0</v>
      </c>
      <c r="U355" s="13">
        <f t="shared" si="26"/>
        <v>3956</v>
      </c>
      <c r="V355" s="13">
        <f t="shared" si="27"/>
        <v>4618.6499999999996</v>
      </c>
      <c r="W355" s="36">
        <f t="shared" si="28"/>
        <v>4945514.28</v>
      </c>
      <c r="X355" s="15" t="s">
        <v>41</v>
      </c>
      <c r="Y355" s="9" t="s">
        <v>32</v>
      </c>
      <c r="Z355" s="34">
        <v>0</v>
      </c>
      <c r="AA355" s="34">
        <v>0</v>
      </c>
      <c r="AB355" s="34">
        <v>0</v>
      </c>
      <c r="AC355" s="13">
        <f t="shared" si="29"/>
        <v>4945514.28</v>
      </c>
    </row>
    <row r="356" spans="1:29" ht="20.25" customHeight="1" x14ac:dyDescent="0.3">
      <c r="A356" s="8">
        <v>2015</v>
      </c>
      <c r="B356" s="16">
        <f>IF(OR(D356=0,D356=""),"",COUNTA($D$168:D356))</f>
        <v>145</v>
      </c>
      <c r="C356" s="17" t="s">
        <v>197</v>
      </c>
      <c r="D356" s="9">
        <v>1951</v>
      </c>
      <c r="E356" s="31">
        <v>333.4</v>
      </c>
      <c r="F356" s="31">
        <v>224.2</v>
      </c>
      <c r="G356" s="31">
        <v>0</v>
      </c>
      <c r="H356" s="9">
        <v>620</v>
      </c>
      <c r="I356" s="9">
        <v>1095</v>
      </c>
      <c r="J356" s="9">
        <v>0</v>
      </c>
      <c r="K356" s="9">
        <v>375</v>
      </c>
      <c r="L356" s="9">
        <v>480</v>
      </c>
      <c r="M356" s="9">
        <v>0</v>
      </c>
      <c r="N356" s="9">
        <v>465</v>
      </c>
      <c r="O356" s="9">
        <v>78</v>
      </c>
      <c r="P356" s="9">
        <v>305</v>
      </c>
      <c r="Q356" s="9">
        <v>60</v>
      </c>
      <c r="R356" s="9">
        <v>430</v>
      </c>
      <c r="S356" s="9">
        <v>48</v>
      </c>
      <c r="T356" s="9">
        <v>0</v>
      </c>
      <c r="U356" s="13">
        <f t="shared" si="26"/>
        <v>3956</v>
      </c>
      <c r="V356" s="13">
        <f t="shared" si="27"/>
        <v>5882.83</v>
      </c>
      <c r="W356" s="36">
        <f t="shared" si="28"/>
        <v>1318930.3999999999</v>
      </c>
      <c r="X356" s="15" t="s">
        <v>41</v>
      </c>
      <c r="Y356" s="9" t="s">
        <v>32</v>
      </c>
      <c r="Z356" s="34">
        <v>0</v>
      </c>
      <c r="AA356" s="34">
        <v>0</v>
      </c>
      <c r="AB356" s="34">
        <v>0</v>
      </c>
      <c r="AC356" s="13">
        <f t="shared" si="29"/>
        <v>1318930.3999999999</v>
      </c>
    </row>
    <row r="357" spans="1:29" ht="20.25" customHeight="1" x14ac:dyDescent="0.3">
      <c r="A357" s="8">
        <v>2015</v>
      </c>
      <c r="B357" s="16">
        <f>IF(OR(D357=0,D357=""),"",COUNTA($D$168:D357))</f>
        <v>146</v>
      </c>
      <c r="C357" s="17" t="s">
        <v>198</v>
      </c>
      <c r="D357" s="9">
        <v>1951</v>
      </c>
      <c r="E357" s="31">
        <v>833.8</v>
      </c>
      <c r="F357" s="31">
        <v>608.5</v>
      </c>
      <c r="G357" s="31">
        <v>0</v>
      </c>
      <c r="H357" s="9">
        <v>620</v>
      </c>
      <c r="I357" s="9">
        <v>1095</v>
      </c>
      <c r="J357" s="9">
        <v>0</v>
      </c>
      <c r="K357" s="9">
        <v>375</v>
      </c>
      <c r="L357" s="9">
        <v>480</v>
      </c>
      <c r="M357" s="9">
        <v>0</v>
      </c>
      <c r="N357" s="9">
        <v>465</v>
      </c>
      <c r="O357" s="9">
        <v>78</v>
      </c>
      <c r="P357" s="9">
        <v>305</v>
      </c>
      <c r="Q357" s="9">
        <v>60</v>
      </c>
      <c r="R357" s="9">
        <v>430</v>
      </c>
      <c r="S357" s="9">
        <v>48</v>
      </c>
      <c r="T357" s="9">
        <v>0</v>
      </c>
      <c r="U357" s="13">
        <f t="shared" si="26"/>
        <v>3956</v>
      </c>
      <c r="V357" s="13">
        <f t="shared" si="27"/>
        <v>5420.73</v>
      </c>
      <c r="W357" s="36">
        <f t="shared" si="28"/>
        <v>3298512.8</v>
      </c>
      <c r="X357" s="15" t="s">
        <v>41</v>
      </c>
      <c r="Y357" s="9" t="s">
        <v>32</v>
      </c>
      <c r="Z357" s="34">
        <v>0</v>
      </c>
      <c r="AA357" s="34">
        <v>0</v>
      </c>
      <c r="AB357" s="34">
        <v>0</v>
      </c>
      <c r="AC357" s="13">
        <f t="shared" si="29"/>
        <v>3298512.8</v>
      </c>
    </row>
    <row r="358" spans="1:29" ht="20.25" customHeight="1" x14ac:dyDescent="0.3">
      <c r="A358" s="8">
        <v>2015</v>
      </c>
      <c r="B358" s="16">
        <f>IF(OR(D358=0,D358=""),"",COUNTA($D$168:D358))</f>
        <v>147</v>
      </c>
      <c r="C358" s="17" t="s">
        <v>199</v>
      </c>
      <c r="D358" s="9">
        <v>1951</v>
      </c>
      <c r="E358" s="31">
        <v>776.59</v>
      </c>
      <c r="F358" s="31">
        <v>462.43</v>
      </c>
      <c r="G358" s="31">
        <v>0</v>
      </c>
      <c r="H358" s="9">
        <v>620</v>
      </c>
      <c r="I358" s="9">
        <v>1095</v>
      </c>
      <c r="J358" s="9">
        <v>0</v>
      </c>
      <c r="K358" s="9">
        <v>375</v>
      </c>
      <c r="L358" s="9">
        <v>480</v>
      </c>
      <c r="M358" s="9">
        <v>0</v>
      </c>
      <c r="N358" s="9">
        <v>465</v>
      </c>
      <c r="O358" s="9">
        <v>78</v>
      </c>
      <c r="P358" s="9">
        <v>305</v>
      </c>
      <c r="Q358" s="9">
        <v>60</v>
      </c>
      <c r="R358" s="9">
        <v>430</v>
      </c>
      <c r="S358" s="9">
        <v>48</v>
      </c>
      <c r="T358" s="9">
        <v>0</v>
      </c>
      <c r="U358" s="13">
        <f t="shared" si="26"/>
        <v>3956</v>
      </c>
      <c r="V358" s="13">
        <f t="shared" si="27"/>
        <v>6643.58</v>
      </c>
      <c r="W358" s="36">
        <f t="shared" si="28"/>
        <v>3072190.04</v>
      </c>
      <c r="X358" s="15" t="s">
        <v>41</v>
      </c>
      <c r="Y358" s="9" t="s">
        <v>32</v>
      </c>
      <c r="Z358" s="34">
        <v>0</v>
      </c>
      <c r="AA358" s="34">
        <v>0</v>
      </c>
      <c r="AB358" s="34">
        <v>0</v>
      </c>
      <c r="AC358" s="13">
        <f t="shared" si="29"/>
        <v>3072190.04</v>
      </c>
    </row>
    <row r="359" spans="1:29" ht="20.25" customHeight="1" x14ac:dyDescent="0.3">
      <c r="A359" s="8">
        <v>2015</v>
      </c>
      <c r="B359" s="16">
        <f>IF(OR(D359=0,D359=""),"",COUNTA($D$168:D359))</f>
        <v>148</v>
      </c>
      <c r="C359" s="17" t="s">
        <v>200</v>
      </c>
      <c r="D359" s="9">
        <v>1951</v>
      </c>
      <c r="E359" s="31">
        <v>878.7</v>
      </c>
      <c r="F359" s="31">
        <v>744.7</v>
      </c>
      <c r="G359" s="31">
        <v>63</v>
      </c>
      <c r="H359" s="9">
        <v>620</v>
      </c>
      <c r="I359" s="9">
        <v>1095</v>
      </c>
      <c r="J359" s="9">
        <v>0</v>
      </c>
      <c r="K359" s="9">
        <v>375</v>
      </c>
      <c r="L359" s="9">
        <v>480</v>
      </c>
      <c r="M359" s="9">
        <v>0</v>
      </c>
      <c r="N359" s="9">
        <v>465</v>
      </c>
      <c r="O359" s="9">
        <v>78</v>
      </c>
      <c r="P359" s="9">
        <v>305</v>
      </c>
      <c r="Q359" s="9">
        <v>60</v>
      </c>
      <c r="R359" s="9">
        <v>430</v>
      </c>
      <c r="S359" s="9">
        <v>48</v>
      </c>
      <c r="T359" s="9">
        <v>0</v>
      </c>
      <c r="U359" s="13">
        <f t="shared" si="26"/>
        <v>3956</v>
      </c>
      <c r="V359" s="13">
        <f t="shared" ref="V359:V390" si="30">W359/(F359+G359)</f>
        <v>4303.75</v>
      </c>
      <c r="W359" s="36">
        <f t="shared" si="28"/>
        <v>3476137.2</v>
      </c>
      <c r="X359" s="15" t="s">
        <v>41</v>
      </c>
      <c r="Y359" s="9" t="s">
        <v>32</v>
      </c>
      <c r="Z359" s="34">
        <v>0</v>
      </c>
      <c r="AA359" s="34">
        <v>0</v>
      </c>
      <c r="AB359" s="34">
        <v>0</v>
      </c>
      <c r="AC359" s="13">
        <f t="shared" si="29"/>
        <v>3476137.2</v>
      </c>
    </row>
    <row r="360" spans="1:29" ht="20.25" customHeight="1" x14ac:dyDescent="0.3">
      <c r="A360" s="8">
        <v>2015</v>
      </c>
      <c r="B360" s="16">
        <f>IF(OR(D360=0,D360=""),"",COUNTA($D$168:D360))</f>
        <v>149</v>
      </c>
      <c r="C360" s="17" t="s">
        <v>201</v>
      </c>
      <c r="D360" s="9">
        <v>1951</v>
      </c>
      <c r="E360" s="31">
        <v>430.4</v>
      </c>
      <c r="F360" s="31">
        <v>385.3</v>
      </c>
      <c r="G360" s="31">
        <v>42.1</v>
      </c>
      <c r="H360" s="9">
        <v>620</v>
      </c>
      <c r="I360" s="9">
        <v>1095</v>
      </c>
      <c r="J360" s="9">
        <v>0</v>
      </c>
      <c r="K360" s="9">
        <v>375</v>
      </c>
      <c r="L360" s="9">
        <v>480</v>
      </c>
      <c r="M360" s="9">
        <v>0</v>
      </c>
      <c r="N360" s="9">
        <v>465</v>
      </c>
      <c r="O360" s="9">
        <v>78</v>
      </c>
      <c r="P360" s="9">
        <v>305</v>
      </c>
      <c r="Q360" s="9">
        <v>60</v>
      </c>
      <c r="R360" s="9">
        <v>430</v>
      </c>
      <c r="S360" s="9">
        <v>48</v>
      </c>
      <c r="T360" s="9">
        <v>0</v>
      </c>
      <c r="U360" s="13">
        <f t="shared" si="26"/>
        <v>3956</v>
      </c>
      <c r="V360" s="13">
        <f t="shared" si="30"/>
        <v>3983.77</v>
      </c>
      <c r="W360" s="36">
        <f t="shared" si="28"/>
        <v>1702662.4</v>
      </c>
      <c r="X360" s="15" t="s">
        <v>41</v>
      </c>
      <c r="Y360" s="9" t="s">
        <v>32</v>
      </c>
      <c r="Z360" s="34">
        <v>0</v>
      </c>
      <c r="AA360" s="34">
        <v>0</v>
      </c>
      <c r="AB360" s="34">
        <v>0</v>
      </c>
      <c r="AC360" s="13">
        <f t="shared" si="29"/>
        <v>1702662.4</v>
      </c>
    </row>
    <row r="361" spans="1:29" ht="20.25" customHeight="1" x14ac:dyDescent="0.3">
      <c r="A361" s="8">
        <v>2015</v>
      </c>
      <c r="B361" s="16">
        <f>IF(OR(D361=0,D361=""),"",COUNTA($D$168:D361))</f>
        <v>150</v>
      </c>
      <c r="C361" s="17" t="s">
        <v>202</v>
      </c>
      <c r="D361" s="9">
        <v>1951</v>
      </c>
      <c r="E361" s="31">
        <v>532.79999999999995</v>
      </c>
      <c r="F361" s="31">
        <v>511.3</v>
      </c>
      <c r="G361" s="31">
        <v>21.5</v>
      </c>
      <c r="H361" s="9">
        <v>620</v>
      </c>
      <c r="I361" s="9">
        <v>1095</v>
      </c>
      <c r="J361" s="9">
        <v>0</v>
      </c>
      <c r="K361" s="9">
        <v>375</v>
      </c>
      <c r="L361" s="9">
        <v>480</v>
      </c>
      <c r="M361" s="9">
        <v>0</v>
      </c>
      <c r="N361" s="9">
        <v>465</v>
      </c>
      <c r="O361" s="9">
        <v>78</v>
      </c>
      <c r="P361" s="9">
        <v>305</v>
      </c>
      <c r="Q361" s="9">
        <v>60</v>
      </c>
      <c r="R361" s="9">
        <v>430</v>
      </c>
      <c r="S361" s="9">
        <v>48</v>
      </c>
      <c r="T361" s="9">
        <v>0</v>
      </c>
      <c r="U361" s="13">
        <f t="shared" si="26"/>
        <v>3956</v>
      </c>
      <c r="V361" s="13">
        <f t="shared" si="30"/>
        <v>3956</v>
      </c>
      <c r="W361" s="36">
        <f t="shared" si="28"/>
        <v>2107756.7999999998</v>
      </c>
      <c r="X361" s="15" t="s">
        <v>41</v>
      </c>
      <c r="Y361" s="9" t="s">
        <v>32</v>
      </c>
      <c r="Z361" s="34">
        <v>0</v>
      </c>
      <c r="AA361" s="34">
        <v>0</v>
      </c>
      <c r="AB361" s="34">
        <v>0</v>
      </c>
      <c r="AC361" s="13">
        <f t="shared" si="29"/>
        <v>2107756.7999999998</v>
      </c>
    </row>
    <row r="362" spans="1:29" ht="20.25" customHeight="1" x14ac:dyDescent="0.3">
      <c r="A362" s="8">
        <v>2015</v>
      </c>
      <c r="B362" s="16">
        <f>IF(OR(D362=0,D362=""),"",COUNTA($D$168:D362))</f>
        <v>151</v>
      </c>
      <c r="C362" s="17" t="s">
        <v>470</v>
      </c>
      <c r="D362" s="9">
        <v>1951</v>
      </c>
      <c r="E362" s="31">
        <v>395.2</v>
      </c>
      <c r="F362" s="31">
        <v>272.2</v>
      </c>
      <c r="G362" s="31">
        <v>0</v>
      </c>
      <c r="H362" s="9">
        <v>620</v>
      </c>
      <c r="I362" s="9">
        <v>1095</v>
      </c>
      <c r="J362" s="9">
        <v>0</v>
      </c>
      <c r="K362" s="9">
        <v>375</v>
      </c>
      <c r="L362" s="9">
        <v>480</v>
      </c>
      <c r="M362" s="9">
        <v>0</v>
      </c>
      <c r="N362" s="9">
        <v>465</v>
      </c>
      <c r="O362" s="9">
        <v>78</v>
      </c>
      <c r="P362" s="9">
        <v>305</v>
      </c>
      <c r="Q362" s="9">
        <v>60</v>
      </c>
      <c r="R362" s="9">
        <v>430</v>
      </c>
      <c r="S362" s="9">
        <v>48</v>
      </c>
      <c r="T362" s="9">
        <v>0</v>
      </c>
      <c r="U362" s="13">
        <f t="shared" si="26"/>
        <v>3956</v>
      </c>
      <c r="V362" s="13">
        <f t="shared" si="30"/>
        <v>5743.61</v>
      </c>
      <c r="W362" s="36">
        <f t="shared" si="28"/>
        <v>1563411.2</v>
      </c>
      <c r="X362" s="15" t="s">
        <v>41</v>
      </c>
      <c r="Y362" s="9" t="s">
        <v>32</v>
      </c>
      <c r="Z362" s="34">
        <v>0</v>
      </c>
      <c r="AA362" s="34">
        <v>0</v>
      </c>
      <c r="AB362" s="34">
        <v>0</v>
      </c>
      <c r="AC362" s="13">
        <f t="shared" si="29"/>
        <v>1563411.2</v>
      </c>
    </row>
    <row r="363" spans="1:29" ht="20.25" customHeight="1" x14ac:dyDescent="0.3">
      <c r="A363" s="8">
        <v>2015</v>
      </c>
      <c r="B363" s="16">
        <f>IF(OR(D363=0,D363=""),"",COUNTA($D$168:D363))</f>
        <v>152</v>
      </c>
      <c r="C363" s="17" t="s">
        <v>613</v>
      </c>
      <c r="D363" s="9">
        <v>1952</v>
      </c>
      <c r="E363" s="31">
        <v>1940.7</v>
      </c>
      <c r="F363" s="31">
        <v>521.4</v>
      </c>
      <c r="G363" s="31">
        <v>334.1</v>
      </c>
      <c r="H363" s="9">
        <v>620</v>
      </c>
      <c r="I363" s="9">
        <v>1095</v>
      </c>
      <c r="J363" s="9">
        <v>0</v>
      </c>
      <c r="K363" s="9">
        <v>375</v>
      </c>
      <c r="L363" s="9">
        <v>480</v>
      </c>
      <c r="M363" s="9">
        <v>0</v>
      </c>
      <c r="N363" s="9">
        <v>465</v>
      </c>
      <c r="O363" s="9">
        <v>78</v>
      </c>
      <c r="P363" s="9">
        <v>305</v>
      </c>
      <c r="Q363" s="9">
        <v>60</v>
      </c>
      <c r="R363" s="9">
        <v>430</v>
      </c>
      <c r="S363" s="9">
        <v>48</v>
      </c>
      <c r="T363" s="9">
        <v>0</v>
      </c>
      <c r="U363" s="13">
        <f t="shared" si="26"/>
        <v>3956</v>
      </c>
      <c r="V363" s="13">
        <f t="shared" si="30"/>
        <v>8974.18</v>
      </c>
      <c r="W363" s="36">
        <f t="shared" si="28"/>
        <v>7677409.2000000002</v>
      </c>
      <c r="X363" s="15" t="s">
        <v>41</v>
      </c>
      <c r="Y363" s="9" t="s">
        <v>32</v>
      </c>
      <c r="Z363" s="34">
        <v>0</v>
      </c>
      <c r="AA363" s="34">
        <v>0</v>
      </c>
      <c r="AB363" s="34">
        <v>0</v>
      </c>
      <c r="AC363" s="13">
        <f t="shared" si="29"/>
        <v>7677409.2000000002</v>
      </c>
    </row>
    <row r="364" spans="1:29" ht="20.25" customHeight="1" x14ac:dyDescent="0.3">
      <c r="A364" s="8">
        <v>2015</v>
      </c>
      <c r="B364" s="16">
        <f>IF(OR(D364=0,D364=""),"",COUNTA($D$168:D364))</f>
        <v>153</v>
      </c>
      <c r="C364" s="17" t="s">
        <v>203</v>
      </c>
      <c r="D364" s="9">
        <v>1952</v>
      </c>
      <c r="E364" s="31">
        <v>1048.5999999999999</v>
      </c>
      <c r="F364" s="31">
        <v>413.1</v>
      </c>
      <c r="G364" s="31">
        <v>0</v>
      </c>
      <c r="H364" s="9">
        <v>620</v>
      </c>
      <c r="I364" s="9">
        <v>1095</v>
      </c>
      <c r="J364" s="9">
        <v>0</v>
      </c>
      <c r="K364" s="9">
        <v>375</v>
      </c>
      <c r="L364" s="9">
        <v>480</v>
      </c>
      <c r="M364" s="9">
        <v>0</v>
      </c>
      <c r="N364" s="9">
        <v>465</v>
      </c>
      <c r="O364" s="9">
        <v>78</v>
      </c>
      <c r="P364" s="9">
        <v>305</v>
      </c>
      <c r="Q364" s="9">
        <v>60</v>
      </c>
      <c r="R364" s="9">
        <v>430</v>
      </c>
      <c r="S364" s="9">
        <v>48</v>
      </c>
      <c r="T364" s="9">
        <v>0</v>
      </c>
      <c r="U364" s="13">
        <f t="shared" si="26"/>
        <v>3956</v>
      </c>
      <c r="V364" s="13">
        <f t="shared" si="30"/>
        <v>10041.790000000001</v>
      </c>
      <c r="W364" s="36">
        <f t="shared" si="28"/>
        <v>4148261.6</v>
      </c>
      <c r="X364" s="15" t="s">
        <v>41</v>
      </c>
      <c r="Y364" s="9" t="s">
        <v>32</v>
      </c>
      <c r="Z364" s="34">
        <v>0</v>
      </c>
      <c r="AA364" s="34">
        <v>0</v>
      </c>
      <c r="AB364" s="34">
        <v>0</v>
      </c>
      <c r="AC364" s="13">
        <f t="shared" si="29"/>
        <v>4148261.6</v>
      </c>
    </row>
    <row r="365" spans="1:29" ht="20.25" customHeight="1" x14ac:dyDescent="0.3">
      <c r="A365" s="8">
        <v>2015</v>
      </c>
      <c r="B365" s="16">
        <f>IF(OR(D365=0,D365=""),"",COUNTA($D$168:D365))</f>
        <v>154</v>
      </c>
      <c r="C365" s="17" t="s">
        <v>204</v>
      </c>
      <c r="D365" s="9">
        <v>1952</v>
      </c>
      <c r="E365" s="31">
        <v>1332.1</v>
      </c>
      <c r="F365" s="31">
        <v>659.9</v>
      </c>
      <c r="G365" s="31">
        <v>0</v>
      </c>
      <c r="H365" s="9">
        <v>620</v>
      </c>
      <c r="I365" s="9">
        <v>1095</v>
      </c>
      <c r="J365" s="9">
        <v>0</v>
      </c>
      <c r="K365" s="9">
        <v>375</v>
      </c>
      <c r="L365" s="9">
        <v>480</v>
      </c>
      <c r="M365" s="9">
        <v>0</v>
      </c>
      <c r="N365" s="9">
        <v>465</v>
      </c>
      <c r="O365" s="9">
        <v>78</v>
      </c>
      <c r="P365" s="9">
        <v>305</v>
      </c>
      <c r="Q365" s="9">
        <v>60</v>
      </c>
      <c r="R365" s="9">
        <v>430</v>
      </c>
      <c r="S365" s="9">
        <v>48</v>
      </c>
      <c r="T365" s="9">
        <v>0</v>
      </c>
      <c r="U365" s="13">
        <f t="shared" si="26"/>
        <v>3956</v>
      </c>
      <c r="V365" s="13">
        <f t="shared" si="30"/>
        <v>7985.74</v>
      </c>
      <c r="W365" s="36">
        <f t="shared" si="28"/>
        <v>5269787.5999999996</v>
      </c>
      <c r="X365" s="15" t="s">
        <v>41</v>
      </c>
      <c r="Y365" s="9" t="s">
        <v>32</v>
      </c>
      <c r="Z365" s="34">
        <v>0</v>
      </c>
      <c r="AA365" s="34">
        <v>0</v>
      </c>
      <c r="AB365" s="34">
        <v>0</v>
      </c>
      <c r="AC365" s="13">
        <f t="shared" si="29"/>
        <v>5269787.5999999996</v>
      </c>
    </row>
    <row r="366" spans="1:29" ht="20.25" customHeight="1" x14ac:dyDescent="0.3">
      <c r="A366" s="8">
        <v>2015</v>
      </c>
      <c r="B366" s="16">
        <f>IF(OR(D366=0,D366=""),"",COUNTA($D$168:D366))</f>
        <v>155</v>
      </c>
      <c r="C366" s="17" t="s">
        <v>205</v>
      </c>
      <c r="D366" s="9">
        <v>1952</v>
      </c>
      <c r="E366" s="31">
        <v>852.7</v>
      </c>
      <c r="F366" s="31">
        <v>430.39</v>
      </c>
      <c r="G366" s="31">
        <v>0</v>
      </c>
      <c r="H366" s="9">
        <v>620</v>
      </c>
      <c r="I366" s="9">
        <v>1095</v>
      </c>
      <c r="J366" s="9">
        <v>0</v>
      </c>
      <c r="K366" s="9">
        <v>375</v>
      </c>
      <c r="L366" s="9">
        <v>480</v>
      </c>
      <c r="M366" s="9">
        <v>0</v>
      </c>
      <c r="N366" s="9">
        <v>465</v>
      </c>
      <c r="O366" s="9">
        <v>78</v>
      </c>
      <c r="P366" s="9">
        <v>305</v>
      </c>
      <c r="Q366" s="9">
        <v>60</v>
      </c>
      <c r="R366" s="9">
        <v>430</v>
      </c>
      <c r="S366" s="9">
        <v>48</v>
      </c>
      <c r="T366" s="9">
        <v>0</v>
      </c>
      <c r="U366" s="13">
        <f t="shared" si="26"/>
        <v>3956</v>
      </c>
      <c r="V366" s="13">
        <f t="shared" si="30"/>
        <v>7837.73</v>
      </c>
      <c r="W366" s="36">
        <f t="shared" si="28"/>
        <v>3373281.2</v>
      </c>
      <c r="X366" s="15" t="s">
        <v>41</v>
      </c>
      <c r="Y366" s="9" t="s">
        <v>32</v>
      </c>
      <c r="Z366" s="34">
        <v>0</v>
      </c>
      <c r="AA366" s="34">
        <v>0</v>
      </c>
      <c r="AB366" s="34">
        <v>0</v>
      </c>
      <c r="AC366" s="13">
        <f t="shared" si="29"/>
        <v>3373281.2</v>
      </c>
    </row>
    <row r="367" spans="1:29" ht="20.25" customHeight="1" x14ac:dyDescent="0.3">
      <c r="A367" s="8">
        <v>2015</v>
      </c>
      <c r="B367" s="16">
        <f>IF(OR(D367=0,D367=""),"",COUNTA($D$168:D367))</f>
        <v>156</v>
      </c>
      <c r="C367" s="17" t="s">
        <v>206</v>
      </c>
      <c r="D367" s="9">
        <v>1952</v>
      </c>
      <c r="E367" s="31">
        <v>848.9</v>
      </c>
      <c r="F367" s="31">
        <v>427</v>
      </c>
      <c r="G367" s="31">
        <v>0</v>
      </c>
      <c r="H367" s="9">
        <v>620</v>
      </c>
      <c r="I367" s="9">
        <v>1095</v>
      </c>
      <c r="J367" s="9">
        <v>0</v>
      </c>
      <c r="K367" s="9">
        <v>375</v>
      </c>
      <c r="L367" s="9">
        <v>480</v>
      </c>
      <c r="M367" s="9">
        <v>0</v>
      </c>
      <c r="N367" s="9">
        <v>465</v>
      </c>
      <c r="O367" s="9">
        <v>78</v>
      </c>
      <c r="P367" s="9">
        <v>305</v>
      </c>
      <c r="Q367" s="9">
        <v>60</v>
      </c>
      <c r="R367" s="9">
        <v>430</v>
      </c>
      <c r="S367" s="9">
        <v>48</v>
      </c>
      <c r="T367" s="9">
        <v>0</v>
      </c>
      <c r="U367" s="13">
        <f t="shared" si="26"/>
        <v>3956</v>
      </c>
      <c r="V367" s="13">
        <f t="shared" si="30"/>
        <v>7864.75</v>
      </c>
      <c r="W367" s="36">
        <f t="shared" si="28"/>
        <v>3358248.4</v>
      </c>
      <c r="X367" s="15" t="s">
        <v>41</v>
      </c>
      <c r="Y367" s="9" t="s">
        <v>32</v>
      </c>
      <c r="Z367" s="34">
        <v>0</v>
      </c>
      <c r="AA367" s="34">
        <v>0</v>
      </c>
      <c r="AB367" s="34">
        <v>0</v>
      </c>
      <c r="AC367" s="13">
        <f t="shared" si="29"/>
        <v>3358248.4</v>
      </c>
    </row>
    <row r="368" spans="1:29" ht="20.25" customHeight="1" x14ac:dyDescent="0.3">
      <c r="A368" s="8">
        <v>2015</v>
      </c>
      <c r="B368" s="16">
        <f>IF(OR(D368=0,D368=""),"",COUNTA($D$168:D368))</f>
        <v>157</v>
      </c>
      <c r="C368" s="17" t="s">
        <v>207</v>
      </c>
      <c r="D368" s="9">
        <v>1952</v>
      </c>
      <c r="E368" s="31">
        <v>844.1</v>
      </c>
      <c r="F368" s="31">
        <v>423.1</v>
      </c>
      <c r="G368" s="31">
        <v>0</v>
      </c>
      <c r="H368" s="9">
        <v>620</v>
      </c>
      <c r="I368" s="9">
        <v>1095</v>
      </c>
      <c r="J368" s="9">
        <v>0</v>
      </c>
      <c r="K368" s="9">
        <v>375</v>
      </c>
      <c r="L368" s="9">
        <v>480</v>
      </c>
      <c r="M368" s="9">
        <v>0</v>
      </c>
      <c r="N368" s="9">
        <v>465</v>
      </c>
      <c r="O368" s="9">
        <v>78</v>
      </c>
      <c r="P368" s="9">
        <v>305</v>
      </c>
      <c r="Q368" s="9">
        <v>60</v>
      </c>
      <c r="R368" s="9">
        <v>430</v>
      </c>
      <c r="S368" s="9">
        <v>48</v>
      </c>
      <c r="T368" s="9">
        <v>0</v>
      </c>
      <c r="U368" s="13">
        <f t="shared" si="26"/>
        <v>3956</v>
      </c>
      <c r="V368" s="13">
        <f t="shared" si="30"/>
        <v>7892.36</v>
      </c>
      <c r="W368" s="36">
        <f t="shared" si="28"/>
        <v>3339259.6</v>
      </c>
      <c r="X368" s="15" t="s">
        <v>41</v>
      </c>
      <c r="Y368" s="9" t="s">
        <v>32</v>
      </c>
      <c r="Z368" s="34">
        <v>0</v>
      </c>
      <c r="AA368" s="34">
        <v>0</v>
      </c>
      <c r="AB368" s="34">
        <v>0</v>
      </c>
      <c r="AC368" s="13">
        <f t="shared" si="29"/>
        <v>3339259.6</v>
      </c>
    </row>
    <row r="369" spans="1:29" ht="20.25" customHeight="1" x14ac:dyDescent="0.3">
      <c r="A369" s="8">
        <v>2015</v>
      </c>
      <c r="B369" s="16">
        <f>IF(OR(D369=0,D369=""),"",COUNTA($D$168:D369))</f>
        <v>158</v>
      </c>
      <c r="C369" s="17" t="s">
        <v>208</v>
      </c>
      <c r="D369" s="9">
        <v>1952</v>
      </c>
      <c r="E369" s="31">
        <v>3731.3</v>
      </c>
      <c r="F369" s="31">
        <v>2287.9</v>
      </c>
      <c r="G369" s="31">
        <v>1237.7</v>
      </c>
      <c r="H369" s="9">
        <v>620</v>
      </c>
      <c r="I369" s="9">
        <v>1095</v>
      </c>
      <c r="J369" s="9">
        <v>0</v>
      </c>
      <c r="K369" s="9">
        <v>375</v>
      </c>
      <c r="L369" s="9">
        <v>480</v>
      </c>
      <c r="M369" s="9">
        <v>0</v>
      </c>
      <c r="N369" s="9">
        <v>465</v>
      </c>
      <c r="O369" s="9">
        <v>78</v>
      </c>
      <c r="P369" s="9">
        <v>305</v>
      </c>
      <c r="Q369" s="9">
        <v>60</v>
      </c>
      <c r="R369" s="9">
        <v>430</v>
      </c>
      <c r="S369" s="9">
        <v>48</v>
      </c>
      <c r="T369" s="9">
        <v>0</v>
      </c>
      <c r="U369" s="13">
        <f t="shared" si="26"/>
        <v>3956</v>
      </c>
      <c r="V369" s="13">
        <f t="shared" si="30"/>
        <v>4186.8100000000004</v>
      </c>
      <c r="W369" s="36">
        <f t="shared" si="28"/>
        <v>14761022.800000001</v>
      </c>
      <c r="X369" s="15" t="s">
        <v>41</v>
      </c>
      <c r="Y369" s="9" t="s">
        <v>32</v>
      </c>
      <c r="Z369" s="34">
        <v>0</v>
      </c>
      <c r="AA369" s="34">
        <v>0</v>
      </c>
      <c r="AB369" s="34">
        <v>0</v>
      </c>
      <c r="AC369" s="13">
        <f t="shared" si="29"/>
        <v>14761022.800000001</v>
      </c>
    </row>
    <row r="370" spans="1:29" ht="20.25" customHeight="1" x14ac:dyDescent="0.3">
      <c r="A370" s="8">
        <v>2015</v>
      </c>
      <c r="B370" s="16">
        <f>IF(OR(D370=0,D370=""),"",COUNTA($D$168:D370))</f>
        <v>159</v>
      </c>
      <c r="C370" s="17" t="s">
        <v>209</v>
      </c>
      <c r="D370" s="9">
        <v>1952</v>
      </c>
      <c r="E370" s="31">
        <v>269.2</v>
      </c>
      <c r="F370" s="31">
        <v>247.3</v>
      </c>
      <c r="G370" s="31">
        <v>0</v>
      </c>
      <c r="H370" s="9">
        <v>620</v>
      </c>
      <c r="I370" s="9">
        <v>1095</v>
      </c>
      <c r="J370" s="9">
        <v>0</v>
      </c>
      <c r="K370" s="9">
        <v>375</v>
      </c>
      <c r="L370" s="9">
        <v>480</v>
      </c>
      <c r="M370" s="9">
        <v>0</v>
      </c>
      <c r="N370" s="9">
        <v>465</v>
      </c>
      <c r="O370" s="9">
        <v>78</v>
      </c>
      <c r="P370" s="9">
        <v>305</v>
      </c>
      <c r="Q370" s="9">
        <v>60</v>
      </c>
      <c r="R370" s="9">
        <v>430</v>
      </c>
      <c r="S370" s="9">
        <v>48</v>
      </c>
      <c r="T370" s="9">
        <v>0</v>
      </c>
      <c r="U370" s="13">
        <f t="shared" si="26"/>
        <v>3956</v>
      </c>
      <c r="V370" s="13">
        <f t="shared" si="30"/>
        <v>4306.33</v>
      </c>
      <c r="W370" s="36">
        <f t="shared" si="28"/>
        <v>1064955.2</v>
      </c>
      <c r="X370" s="15" t="s">
        <v>41</v>
      </c>
      <c r="Y370" s="9" t="s">
        <v>32</v>
      </c>
      <c r="Z370" s="34">
        <v>0</v>
      </c>
      <c r="AA370" s="34">
        <v>0</v>
      </c>
      <c r="AB370" s="34">
        <v>0</v>
      </c>
      <c r="AC370" s="13">
        <f t="shared" si="29"/>
        <v>1064955.2</v>
      </c>
    </row>
    <row r="371" spans="1:29" ht="20.25" customHeight="1" x14ac:dyDescent="0.3">
      <c r="A371" s="8">
        <v>2015</v>
      </c>
      <c r="B371" s="16">
        <f>IF(OR(D371=0,D371=""),"",COUNTA($D$168:D371))</f>
        <v>160</v>
      </c>
      <c r="C371" s="17" t="s">
        <v>210</v>
      </c>
      <c r="D371" s="9">
        <v>1952</v>
      </c>
      <c r="E371" s="31">
        <v>249.4</v>
      </c>
      <c r="F371" s="31">
        <v>227.1</v>
      </c>
      <c r="G371" s="31">
        <v>0</v>
      </c>
      <c r="H371" s="9">
        <v>620</v>
      </c>
      <c r="I371" s="9">
        <v>1095</v>
      </c>
      <c r="J371" s="9">
        <v>0</v>
      </c>
      <c r="K371" s="9">
        <v>375</v>
      </c>
      <c r="L371" s="9">
        <v>480</v>
      </c>
      <c r="M371" s="9">
        <v>0</v>
      </c>
      <c r="N371" s="9">
        <v>465</v>
      </c>
      <c r="O371" s="9">
        <v>78</v>
      </c>
      <c r="P371" s="9">
        <v>305</v>
      </c>
      <c r="Q371" s="9">
        <v>60</v>
      </c>
      <c r="R371" s="9">
        <v>430</v>
      </c>
      <c r="S371" s="9">
        <v>48</v>
      </c>
      <c r="T371" s="9">
        <v>0</v>
      </c>
      <c r="U371" s="13">
        <f t="shared" si="26"/>
        <v>3956</v>
      </c>
      <c r="V371" s="13">
        <f t="shared" si="30"/>
        <v>4344.46</v>
      </c>
      <c r="W371" s="36">
        <f t="shared" si="28"/>
        <v>986626.4</v>
      </c>
      <c r="X371" s="15" t="s">
        <v>41</v>
      </c>
      <c r="Y371" s="9" t="s">
        <v>32</v>
      </c>
      <c r="Z371" s="34">
        <v>0</v>
      </c>
      <c r="AA371" s="34">
        <v>0</v>
      </c>
      <c r="AB371" s="34">
        <v>0</v>
      </c>
      <c r="AC371" s="13">
        <f t="shared" si="29"/>
        <v>986626.4</v>
      </c>
    </row>
    <row r="372" spans="1:29" ht="20.25" customHeight="1" x14ac:dyDescent="0.3">
      <c r="A372" s="8">
        <v>2015</v>
      </c>
      <c r="B372" s="16">
        <f>IF(OR(D372=0,D372=""),"",COUNTA($D$168:D372))</f>
        <v>161</v>
      </c>
      <c r="C372" s="17" t="s">
        <v>673</v>
      </c>
      <c r="D372" s="9">
        <v>1952</v>
      </c>
      <c r="E372" s="31">
        <v>859.1</v>
      </c>
      <c r="F372" s="31">
        <v>657.9</v>
      </c>
      <c r="G372" s="31">
        <v>61.4</v>
      </c>
      <c r="H372" s="9">
        <v>620</v>
      </c>
      <c r="I372" s="9">
        <v>1095</v>
      </c>
      <c r="J372" s="9">
        <v>0</v>
      </c>
      <c r="K372" s="9">
        <v>375</v>
      </c>
      <c r="L372" s="9">
        <v>480</v>
      </c>
      <c r="M372" s="9">
        <v>0</v>
      </c>
      <c r="N372" s="9">
        <v>465</v>
      </c>
      <c r="O372" s="9">
        <v>78</v>
      </c>
      <c r="P372" s="9">
        <v>305</v>
      </c>
      <c r="Q372" s="9">
        <v>60</v>
      </c>
      <c r="R372" s="9">
        <v>430</v>
      </c>
      <c r="S372" s="9">
        <v>48</v>
      </c>
      <c r="T372" s="9">
        <v>0</v>
      </c>
      <c r="U372" s="13">
        <f t="shared" si="26"/>
        <v>3956</v>
      </c>
      <c r="V372" s="13">
        <f t="shared" si="30"/>
        <v>4724.87</v>
      </c>
      <c r="W372" s="36">
        <f t="shared" si="28"/>
        <v>3398599.6</v>
      </c>
      <c r="X372" s="15" t="s">
        <v>41</v>
      </c>
      <c r="Y372" s="9" t="s">
        <v>32</v>
      </c>
      <c r="Z372" s="34">
        <v>0</v>
      </c>
      <c r="AA372" s="34">
        <v>0</v>
      </c>
      <c r="AB372" s="34">
        <v>0</v>
      </c>
      <c r="AC372" s="13">
        <f t="shared" si="29"/>
        <v>3398599.6</v>
      </c>
    </row>
    <row r="373" spans="1:29" ht="20.25" customHeight="1" x14ac:dyDescent="0.3">
      <c r="A373" s="8">
        <v>2015</v>
      </c>
      <c r="B373" s="16">
        <f>IF(OR(D373=0,D373=""),"",COUNTA($D$168:D373))</f>
        <v>162</v>
      </c>
      <c r="C373" s="17" t="s">
        <v>211</v>
      </c>
      <c r="D373" s="9">
        <v>1952</v>
      </c>
      <c r="E373" s="31">
        <v>1062.7</v>
      </c>
      <c r="F373" s="31">
        <v>607.9</v>
      </c>
      <c r="G373" s="31">
        <v>0</v>
      </c>
      <c r="H373" s="9">
        <v>620</v>
      </c>
      <c r="I373" s="9">
        <v>1095</v>
      </c>
      <c r="J373" s="9">
        <v>0</v>
      </c>
      <c r="K373" s="9">
        <v>375</v>
      </c>
      <c r="L373" s="9">
        <v>480</v>
      </c>
      <c r="M373" s="9">
        <v>0</v>
      </c>
      <c r="N373" s="9">
        <v>465</v>
      </c>
      <c r="O373" s="9">
        <v>78</v>
      </c>
      <c r="P373" s="9">
        <v>305</v>
      </c>
      <c r="Q373" s="9">
        <v>60</v>
      </c>
      <c r="R373" s="9">
        <v>430</v>
      </c>
      <c r="S373" s="9">
        <v>48</v>
      </c>
      <c r="T373" s="9">
        <v>0</v>
      </c>
      <c r="U373" s="13">
        <f t="shared" si="26"/>
        <v>3956</v>
      </c>
      <c r="V373" s="13">
        <f t="shared" si="30"/>
        <v>6915.68</v>
      </c>
      <c r="W373" s="36">
        <f t="shared" si="28"/>
        <v>4204041.2</v>
      </c>
      <c r="X373" s="15" t="s">
        <v>41</v>
      </c>
      <c r="Y373" s="9" t="s">
        <v>32</v>
      </c>
      <c r="Z373" s="34">
        <v>0</v>
      </c>
      <c r="AA373" s="34">
        <v>0</v>
      </c>
      <c r="AB373" s="34">
        <v>0</v>
      </c>
      <c r="AC373" s="13">
        <f t="shared" si="29"/>
        <v>4204041.2</v>
      </c>
    </row>
    <row r="374" spans="1:29" ht="20.25" customHeight="1" x14ac:dyDescent="0.3">
      <c r="A374" s="8">
        <v>2015</v>
      </c>
      <c r="B374" s="16">
        <f>IF(OR(D374=0,D374=""),"",COUNTA($D$168:D374))</f>
        <v>163</v>
      </c>
      <c r="C374" s="17" t="s">
        <v>212</v>
      </c>
      <c r="D374" s="9">
        <v>1952</v>
      </c>
      <c r="E374" s="31">
        <v>700.5</v>
      </c>
      <c r="F374" s="31">
        <v>583.4</v>
      </c>
      <c r="G374" s="31">
        <v>48.8</v>
      </c>
      <c r="H374" s="9">
        <v>620</v>
      </c>
      <c r="I374" s="9">
        <v>1095</v>
      </c>
      <c r="J374" s="9">
        <v>0</v>
      </c>
      <c r="K374" s="9">
        <v>375</v>
      </c>
      <c r="L374" s="9">
        <v>480</v>
      </c>
      <c r="M374" s="9">
        <v>0</v>
      </c>
      <c r="N374" s="9">
        <v>465</v>
      </c>
      <c r="O374" s="9">
        <v>78</v>
      </c>
      <c r="P374" s="9">
        <v>305</v>
      </c>
      <c r="Q374" s="9">
        <v>60</v>
      </c>
      <c r="R374" s="9">
        <v>430</v>
      </c>
      <c r="S374" s="9">
        <v>48</v>
      </c>
      <c r="T374" s="9">
        <v>0</v>
      </c>
      <c r="U374" s="13">
        <f t="shared" si="26"/>
        <v>3956</v>
      </c>
      <c r="V374" s="13">
        <f t="shared" si="30"/>
        <v>4383.3900000000003</v>
      </c>
      <c r="W374" s="36">
        <f t="shared" si="28"/>
        <v>2771178</v>
      </c>
      <c r="X374" s="15" t="s">
        <v>41</v>
      </c>
      <c r="Y374" s="9" t="s">
        <v>32</v>
      </c>
      <c r="Z374" s="34">
        <v>0</v>
      </c>
      <c r="AA374" s="34">
        <v>0</v>
      </c>
      <c r="AB374" s="34">
        <v>0</v>
      </c>
      <c r="AC374" s="13">
        <f t="shared" si="29"/>
        <v>2771178</v>
      </c>
    </row>
    <row r="375" spans="1:29" ht="20.25" customHeight="1" x14ac:dyDescent="0.3">
      <c r="A375" s="8">
        <v>2015</v>
      </c>
      <c r="B375" s="16">
        <f>IF(OR(D375=0,D375=""),"",COUNTA($D$168:D375))</f>
        <v>164</v>
      </c>
      <c r="C375" s="17" t="s">
        <v>213</v>
      </c>
      <c r="D375" s="9">
        <v>1952</v>
      </c>
      <c r="E375" s="31">
        <v>3572.6</v>
      </c>
      <c r="F375" s="31">
        <v>2993.8</v>
      </c>
      <c r="G375" s="31">
        <v>578.79999999999995</v>
      </c>
      <c r="H375" s="9">
        <v>620</v>
      </c>
      <c r="I375" s="9">
        <v>1095</v>
      </c>
      <c r="J375" s="9">
        <v>0</v>
      </c>
      <c r="K375" s="9">
        <v>375</v>
      </c>
      <c r="L375" s="9">
        <v>480</v>
      </c>
      <c r="M375" s="9">
        <v>0</v>
      </c>
      <c r="N375" s="9">
        <v>465</v>
      </c>
      <c r="O375" s="9">
        <v>78</v>
      </c>
      <c r="P375" s="9">
        <v>305</v>
      </c>
      <c r="Q375" s="9">
        <v>60</v>
      </c>
      <c r="R375" s="9">
        <v>430</v>
      </c>
      <c r="S375" s="9">
        <v>48</v>
      </c>
      <c r="T375" s="9">
        <v>0</v>
      </c>
      <c r="U375" s="13">
        <f t="shared" si="26"/>
        <v>3956</v>
      </c>
      <c r="V375" s="13">
        <f t="shared" si="30"/>
        <v>3956</v>
      </c>
      <c r="W375" s="36">
        <f t="shared" si="28"/>
        <v>14133205.6</v>
      </c>
      <c r="X375" s="15" t="s">
        <v>41</v>
      </c>
      <c r="Y375" s="9" t="s">
        <v>32</v>
      </c>
      <c r="Z375" s="34">
        <v>0</v>
      </c>
      <c r="AA375" s="34">
        <v>0</v>
      </c>
      <c r="AB375" s="34">
        <v>0</v>
      </c>
      <c r="AC375" s="13">
        <f t="shared" si="29"/>
        <v>14133205.6</v>
      </c>
    </row>
    <row r="376" spans="1:29" ht="20.25" customHeight="1" x14ac:dyDescent="0.3">
      <c r="A376" s="8">
        <v>2015</v>
      </c>
      <c r="B376" s="16">
        <f>IF(OR(D376=0,D376=""),"",COUNTA($D$168:D376))</f>
        <v>165</v>
      </c>
      <c r="C376" s="17" t="s">
        <v>674</v>
      </c>
      <c r="D376" s="9">
        <v>1952</v>
      </c>
      <c r="E376" s="31">
        <v>807.5</v>
      </c>
      <c r="F376" s="31">
        <v>630.20000000000005</v>
      </c>
      <c r="G376" s="31">
        <v>177.3</v>
      </c>
      <c r="H376" s="9">
        <v>620</v>
      </c>
      <c r="I376" s="9">
        <v>1095</v>
      </c>
      <c r="J376" s="9">
        <v>0</v>
      </c>
      <c r="K376" s="9">
        <v>375</v>
      </c>
      <c r="L376" s="9">
        <v>480</v>
      </c>
      <c r="M376" s="9">
        <v>0</v>
      </c>
      <c r="N376" s="9">
        <v>465</v>
      </c>
      <c r="O376" s="9">
        <v>78</v>
      </c>
      <c r="P376" s="9">
        <v>305</v>
      </c>
      <c r="Q376" s="9">
        <v>60</v>
      </c>
      <c r="R376" s="9">
        <v>430</v>
      </c>
      <c r="S376" s="9">
        <v>48</v>
      </c>
      <c r="T376" s="9">
        <v>0</v>
      </c>
      <c r="U376" s="13">
        <f t="shared" si="26"/>
        <v>3956</v>
      </c>
      <c r="V376" s="13">
        <f t="shared" si="30"/>
        <v>3956</v>
      </c>
      <c r="W376" s="36">
        <f t="shared" si="28"/>
        <v>3194470</v>
      </c>
      <c r="X376" s="15" t="s">
        <v>41</v>
      </c>
      <c r="Y376" s="9" t="s">
        <v>32</v>
      </c>
      <c r="Z376" s="34">
        <v>0</v>
      </c>
      <c r="AA376" s="34">
        <v>0</v>
      </c>
      <c r="AB376" s="34">
        <v>0</v>
      </c>
      <c r="AC376" s="13">
        <f t="shared" si="29"/>
        <v>3194470</v>
      </c>
    </row>
    <row r="377" spans="1:29" ht="20.25" customHeight="1" x14ac:dyDescent="0.3">
      <c r="A377" s="8">
        <v>2015</v>
      </c>
      <c r="B377" s="16">
        <f>IF(OR(D377=0,D377=""),"",COUNTA($D$168:D377))</f>
        <v>166</v>
      </c>
      <c r="C377" s="17" t="s">
        <v>214</v>
      </c>
      <c r="D377" s="9">
        <v>1952</v>
      </c>
      <c r="E377" s="31">
        <v>471.2</v>
      </c>
      <c r="F377" s="31">
        <v>471.2</v>
      </c>
      <c r="G377" s="31">
        <v>0</v>
      </c>
      <c r="H377" s="9">
        <v>620</v>
      </c>
      <c r="I377" s="9">
        <v>1095</v>
      </c>
      <c r="J377" s="9">
        <v>0</v>
      </c>
      <c r="K377" s="9">
        <v>375</v>
      </c>
      <c r="L377" s="9">
        <v>480</v>
      </c>
      <c r="M377" s="9">
        <v>0</v>
      </c>
      <c r="N377" s="9">
        <v>465</v>
      </c>
      <c r="O377" s="9">
        <v>78</v>
      </c>
      <c r="P377" s="9">
        <v>305</v>
      </c>
      <c r="Q377" s="9">
        <v>60</v>
      </c>
      <c r="R377" s="9">
        <v>430</v>
      </c>
      <c r="S377" s="9">
        <v>48</v>
      </c>
      <c r="T377" s="9">
        <v>0</v>
      </c>
      <c r="U377" s="13">
        <f t="shared" si="26"/>
        <v>3956</v>
      </c>
      <c r="V377" s="13">
        <f t="shared" si="30"/>
        <v>3956</v>
      </c>
      <c r="W377" s="36">
        <f t="shared" si="28"/>
        <v>1864067.2</v>
      </c>
      <c r="X377" s="15" t="s">
        <v>41</v>
      </c>
      <c r="Y377" s="9" t="s">
        <v>32</v>
      </c>
      <c r="Z377" s="34">
        <v>0</v>
      </c>
      <c r="AA377" s="34">
        <v>0</v>
      </c>
      <c r="AB377" s="34">
        <v>0</v>
      </c>
      <c r="AC377" s="13">
        <f t="shared" si="29"/>
        <v>1864067.2</v>
      </c>
    </row>
    <row r="378" spans="1:29" ht="20.25" customHeight="1" x14ac:dyDescent="0.3">
      <c r="A378" s="8">
        <v>2015</v>
      </c>
      <c r="B378" s="16">
        <f>IF(OR(D378=0,D378=""),"",COUNTA($D$168:D378))</f>
        <v>167</v>
      </c>
      <c r="C378" s="17" t="s">
        <v>471</v>
      </c>
      <c r="D378" s="9">
        <v>1952</v>
      </c>
      <c r="E378" s="31">
        <v>391.8</v>
      </c>
      <c r="F378" s="31">
        <v>272.7</v>
      </c>
      <c r="G378" s="31">
        <v>0</v>
      </c>
      <c r="H378" s="9">
        <v>620</v>
      </c>
      <c r="I378" s="9">
        <v>1095</v>
      </c>
      <c r="J378" s="9">
        <v>0</v>
      </c>
      <c r="K378" s="9">
        <v>375</v>
      </c>
      <c r="L378" s="9">
        <v>480</v>
      </c>
      <c r="M378" s="9">
        <v>0</v>
      </c>
      <c r="N378" s="9">
        <v>465</v>
      </c>
      <c r="O378" s="9">
        <v>78</v>
      </c>
      <c r="P378" s="9">
        <v>305</v>
      </c>
      <c r="Q378" s="9">
        <v>60</v>
      </c>
      <c r="R378" s="9">
        <v>430</v>
      </c>
      <c r="S378" s="9">
        <v>48</v>
      </c>
      <c r="T378" s="9">
        <v>0</v>
      </c>
      <c r="U378" s="13">
        <f t="shared" si="26"/>
        <v>3956</v>
      </c>
      <c r="V378" s="13">
        <f t="shared" si="30"/>
        <v>5683.76</v>
      </c>
      <c r="W378" s="36">
        <f t="shared" si="28"/>
        <v>1549960.8</v>
      </c>
      <c r="X378" s="15" t="s">
        <v>41</v>
      </c>
      <c r="Y378" s="9" t="s">
        <v>32</v>
      </c>
      <c r="Z378" s="34">
        <v>0</v>
      </c>
      <c r="AA378" s="34">
        <v>0</v>
      </c>
      <c r="AB378" s="34">
        <v>0</v>
      </c>
      <c r="AC378" s="13">
        <f t="shared" si="29"/>
        <v>1549960.8</v>
      </c>
    </row>
    <row r="379" spans="1:29" ht="20.25" customHeight="1" x14ac:dyDescent="0.3">
      <c r="A379" s="8">
        <v>2015</v>
      </c>
      <c r="B379" s="16">
        <f>IF(OR(D379=0,D379=""),"",COUNTA($D$168:D379))</f>
        <v>168</v>
      </c>
      <c r="C379" s="17" t="s">
        <v>472</v>
      </c>
      <c r="D379" s="9">
        <v>1952</v>
      </c>
      <c r="E379" s="31">
        <v>409.3</v>
      </c>
      <c r="F379" s="31">
        <v>256.5</v>
      </c>
      <c r="G379" s="31">
        <v>0</v>
      </c>
      <c r="H379" s="9">
        <v>620</v>
      </c>
      <c r="I379" s="9">
        <v>1095</v>
      </c>
      <c r="J379" s="9">
        <v>0</v>
      </c>
      <c r="K379" s="9">
        <v>375</v>
      </c>
      <c r="L379" s="9">
        <v>480</v>
      </c>
      <c r="M379" s="9">
        <v>0</v>
      </c>
      <c r="N379" s="9">
        <v>465</v>
      </c>
      <c r="O379" s="9">
        <v>78</v>
      </c>
      <c r="P379" s="9">
        <v>305</v>
      </c>
      <c r="Q379" s="9">
        <v>60</v>
      </c>
      <c r="R379" s="9">
        <v>430</v>
      </c>
      <c r="S379" s="9">
        <v>48</v>
      </c>
      <c r="T379" s="9">
        <v>0</v>
      </c>
      <c r="U379" s="13">
        <f t="shared" si="26"/>
        <v>3956</v>
      </c>
      <c r="V379" s="13">
        <f t="shared" si="30"/>
        <v>6312.63</v>
      </c>
      <c r="W379" s="36">
        <f t="shared" si="28"/>
        <v>1619190.8</v>
      </c>
      <c r="X379" s="15" t="s">
        <v>41</v>
      </c>
      <c r="Y379" s="9" t="s">
        <v>32</v>
      </c>
      <c r="Z379" s="34">
        <v>0</v>
      </c>
      <c r="AA379" s="34">
        <v>0</v>
      </c>
      <c r="AB379" s="34">
        <v>0</v>
      </c>
      <c r="AC379" s="13">
        <f t="shared" si="29"/>
        <v>1619190.8</v>
      </c>
    </row>
    <row r="380" spans="1:29" ht="20.25" customHeight="1" x14ac:dyDescent="0.3">
      <c r="A380" s="8">
        <v>2015</v>
      </c>
      <c r="B380" s="16">
        <f>IF(OR(D380=0,D380=""),"",COUNTA($D$168:D380))</f>
        <v>169</v>
      </c>
      <c r="C380" s="17" t="s">
        <v>215</v>
      </c>
      <c r="D380" s="9">
        <v>1953</v>
      </c>
      <c r="E380" s="31">
        <v>1510.6</v>
      </c>
      <c r="F380" s="31">
        <v>628.6</v>
      </c>
      <c r="G380" s="31">
        <v>0</v>
      </c>
      <c r="H380" s="9">
        <v>620</v>
      </c>
      <c r="I380" s="9">
        <v>1095</v>
      </c>
      <c r="J380" s="9">
        <v>0</v>
      </c>
      <c r="K380" s="9">
        <v>375</v>
      </c>
      <c r="L380" s="9">
        <v>480</v>
      </c>
      <c r="M380" s="9">
        <v>0</v>
      </c>
      <c r="N380" s="9">
        <v>465</v>
      </c>
      <c r="O380" s="9">
        <v>78</v>
      </c>
      <c r="P380" s="9">
        <v>305</v>
      </c>
      <c r="Q380" s="9">
        <v>60</v>
      </c>
      <c r="R380" s="9">
        <v>430</v>
      </c>
      <c r="S380" s="9">
        <v>48</v>
      </c>
      <c r="T380" s="9">
        <v>0</v>
      </c>
      <c r="U380" s="13">
        <f t="shared" si="26"/>
        <v>3956</v>
      </c>
      <c r="V380" s="13">
        <f t="shared" si="30"/>
        <v>9506.73</v>
      </c>
      <c r="W380" s="36">
        <f t="shared" si="28"/>
        <v>5975933.5999999996</v>
      </c>
      <c r="X380" s="15" t="s">
        <v>41</v>
      </c>
      <c r="Y380" s="9" t="s">
        <v>32</v>
      </c>
      <c r="Z380" s="34">
        <v>0</v>
      </c>
      <c r="AA380" s="34">
        <v>0</v>
      </c>
      <c r="AB380" s="34">
        <v>0</v>
      </c>
      <c r="AC380" s="13">
        <f t="shared" si="29"/>
        <v>5975933.5999999996</v>
      </c>
    </row>
    <row r="381" spans="1:29" ht="20.25" customHeight="1" x14ac:dyDescent="0.3">
      <c r="A381" s="8">
        <v>2015</v>
      </c>
      <c r="B381" s="16">
        <f>IF(OR(D381=0,D381=""),"",COUNTA($D$168:D381))</f>
        <v>170</v>
      </c>
      <c r="C381" s="17" t="s">
        <v>512</v>
      </c>
      <c r="D381" s="9">
        <v>1953</v>
      </c>
      <c r="E381" s="31">
        <v>666.7</v>
      </c>
      <c r="F381" s="31">
        <v>382.9</v>
      </c>
      <c r="G381" s="31">
        <v>283.8</v>
      </c>
      <c r="H381" s="9">
        <v>620</v>
      </c>
      <c r="I381" s="9">
        <v>1095</v>
      </c>
      <c r="J381" s="9">
        <v>0</v>
      </c>
      <c r="K381" s="9">
        <v>375</v>
      </c>
      <c r="L381" s="9">
        <v>480</v>
      </c>
      <c r="M381" s="9">
        <v>0</v>
      </c>
      <c r="N381" s="9">
        <v>465</v>
      </c>
      <c r="O381" s="9">
        <v>78</v>
      </c>
      <c r="P381" s="9">
        <v>305</v>
      </c>
      <c r="Q381" s="9">
        <v>60</v>
      </c>
      <c r="R381" s="9">
        <v>430</v>
      </c>
      <c r="S381" s="9">
        <v>48</v>
      </c>
      <c r="T381" s="9">
        <v>0</v>
      </c>
      <c r="U381" s="13">
        <f t="shared" si="26"/>
        <v>3956</v>
      </c>
      <c r="V381" s="13">
        <f t="shared" si="30"/>
        <v>3956</v>
      </c>
      <c r="W381" s="36">
        <f t="shared" si="28"/>
        <v>2637465.2000000002</v>
      </c>
      <c r="X381" s="15" t="s">
        <v>41</v>
      </c>
      <c r="Y381" s="9" t="s">
        <v>32</v>
      </c>
      <c r="Z381" s="34">
        <v>0</v>
      </c>
      <c r="AA381" s="34">
        <v>0</v>
      </c>
      <c r="AB381" s="34">
        <v>0</v>
      </c>
      <c r="AC381" s="13">
        <f t="shared" si="29"/>
        <v>2637465.2000000002</v>
      </c>
    </row>
    <row r="382" spans="1:29" ht="20.25" customHeight="1" x14ac:dyDescent="0.3">
      <c r="A382" s="8">
        <v>2015</v>
      </c>
      <c r="B382" s="16">
        <f>IF(OR(D382=0,D382=""),"",COUNTA($D$168:D382))</f>
        <v>171</v>
      </c>
      <c r="C382" s="17" t="s">
        <v>216</v>
      </c>
      <c r="D382" s="9">
        <v>1953</v>
      </c>
      <c r="E382" s="31">
        <v>728.33</v>
      </c>
      <c r="F382" s="31">
        <v>399.53</v>
      </c>
      <c r="G382" s="31">
        <v>328.8</v>
      </c>
      <c r="H382" s="9">
        <v>620</v>
      </c>
      <c r="I382" s="9">
        <v>1095</v>
      </c>
      <c r="J382" s="9">
        <v>0</v>
      </c>
      <c r="K382" s="9">
        <v>375</v>
      </c>
      <c r="L382" s="9">
        <v>480</v>
      </c>
      <c r="M382" s="9">
        <v>0</v>
      </c>
      <c r="N382" s="9">
        <v>465</v>
      </c>
      <c r="O382" s="9">
        <v>78</v>
      </c>
      <c r="P382" s="9">
        <v>305</v>
      </c>
      <c r="Q382" s="9">
        <v>60</v>
      </c>
      <c r="R382" s="9">
        <v>430</v>
      </c>
      <c r="S382" s="9">
        <v>48</v>
      </c>
      <c r="T382" s="9">
        <v>0</v>
      </c>
      <c r="U382" s="13">
        <f t="shared" si="26"/>
        <v>3956</v>
      </c>
      <c r="V382" s="13">
        <f t="shared" si="30"/>
        <v>3956</v>
      </c>
      <c r="W382" s="36">
        <f t="shared" si="28"/>
        <v>2881273.48</v>
      </c>
      <c r="X382" s="15" t="s">
        <v>41</v>
      </c>
      <c r="Y382" s="9" t="s">
        <v>32</v>
      </c>
      <c r="Z382" s="34">
        <v>0</v>
      </c>
      <c r="AA382" s="34">
        <v>0</v>
      </c>
      <c r="AB382" s="34">
        <v>0</v>
      </c>
      <c r="AC382" s="13">
        <f t="shared" si="29"/>
        <v>2881273.48</v>
      </c>
    </row>
    <row r="383" spans="1:29" ht="20.25" customHeight="1" x14ac:dyDescent="0.3">
      <c r="A383" s="8">
        <v>2015</v>
      </c>
      <c r="B383" s="16">
        <f>IF(OR(D383=0,D383=""),"",COUNTA($D$168:D383))</f>
        <v>172</v>
      </c>
      <c r="C383" s="17" t="s">
        <v>217</v>
      </c>
      <c r="D383" s="9">
        <v>1953</v>
      </c>
      <c r="E383" s="31">
        <v>670.1</v>
      </c>
      <c r="F383" s="31">
        <v>385.9</v>
      </c>
      <c r="G383" s="31">
        <v>284.2</v>
      </c>
      <c r="H383" s="9">
        <v>620</v>
      </c>
      <c r="I383" s="9">
        <v>1095</v>
      </c>
      <c r="J383" s="9">
        <v>0</v>
      </c>
      <c r="K383" s="9">
        <v>375</v>
      </c>
      <c r="L383" s="9">
        <v>480</v>
      </c>
      <c r="M383" s="9">
        <v>0</v>
      </c>
      <c r="N383" s="9">
        <v>465</v>
      </c>
      <c r="O383" s="9">
        <v>78</v>
      </c>
      <c r="P383" s="9">
        <v>305</v>
      </c>
      <c r="Q383" s="9">
        <v>60</v>
      </c>
      <c r="R383" s="9">
        <v>430</v>
      </c>
      <c r="S383" s="9">
        <v>48</v>
      </c>
      <c r="T383" s="9">
        <v>0</v>
      </c>
      <c r="U383" s="13">
        <f t="shared" si="26"/>
        <v>3956</v>
      </c>
      <c r="V383" s="13">
        <f t="shared" si="30"/>
        <v>3956</v>
      </c>
      <c r="W383" s="36">
        <f t="shared" si="28"/>
        <v>2650915.6</v>
      </c>
      <c r="X383" s="15" t="s">
        <v>41</v>
      </c>
      <c r="Y383" s="9" t="s">
        <v>32</v>
      </c>
      <c r="Z383" s="34">
        <v>0</v>
      </c>
      <c r="AA383" s="34">
        <v>0</v>
      </c>
      <c r="AB383" s="34">
        <v>0</v>
      </c>
      <c r="AC383" s="13">
        <f t="shared" si="29"/>
        <v>2650915.6</v>
      </c>
    </row>
    <row r="384" spans="1:29" ht="20.25" customHeight="1" x14ac:dyDescent="0.3">
      <c r="A384" s="8">
        <v>2015</v>
      </c>
      <c r="B384" s="16">
        <f>IF(OR(D384=0,D384=""),"",COUNTA($D$168:D384))</f>
        <v>173</v>
      </c>
      <c r="C384" s="17" t="s">
        <v>502</v>
      </c>
      <c r="D384" s="9">
        <v>1953</v>
      </c>
      <c r="E384" s="31">
        <v>383.6</v>
      </c>
      <c r="F384" s="31">
        <v>383.6</v>
      </c>
      <c r="G384" s="31">
        <v>0</v>
      </c>
      <c r="H384" s="9">
        <v>620</v>
      </c>
      <c r="I384" s="9">
        <v>1095</v>
      </c>
      <c r="J384" s="9">
        <v>0</v>
      </c>
      <c r="K384" s="9">
        <v>375</v>
      </c>
      <c r="L384" s="9">
        <v>480</v>
      </c>
      <c r="M384" s="9">
        <v>0</v>
      </c>
      <c r="N384" s="9">
        <v>465</v>
      </c>
      <c r="O384" s="9">
        <v>78</v>
      </c>
      <c r="P384" s="9">
        <v>305</v>
      </c>
      <c r="Q384" s="9">
        <v>60</v>
      </c>
      <c r="R384" s="9">
        <v>430</v>
      </c>
      <c r="S384" s="9">
        <v>48</v>
      </c>
      <c r="T384" s="9">
        <v>0</v>
      </c>
      <c r="U384" s="13">
        <f t="shared" si="26"/>
        <v>3956</v>
      </c>
      <c r="V384" s="13">
        <f t="shared" si="30"/>
        <v>3956</v>
      </c>
      <c r="W384" s="36">
        <f t="shared" si="28"/>
        <v>1517521.6</v>
      </c>
      <c r="X384" s="15" t="s">
        <v>41</v>
      </c>
      <c r="Y384" s="9" t="s">
        <v>32</v>
      </c>
      <c r="Z384" s="34">
        <v>0</v>
      </c>
      <c r="AA384" s="34">
        <v>0</v>
      </c>
      <c r="AB384" s="34">
        <v>0</v>
      </c>
      <c r="AC384" s="13">
        <f t="shared" si="29"/>
        <v>1517521.6</v>
      </c>
    </row>
    <row r="385" spans="1:29" ht="20.25" customHeight="1" x14ac:dyDescent="0.3">
      <c r="A385" s="8">
        <v>2015</v>
      </c>
      <c r="B385" s="16">
        <f>IF(OR(D385=0,D385=""),"",COUNTA($D$168:D385))</f>
        <v>174</v>
      </c>
      <c r="C385" s="17" t="s">
        <v>218</v>
      </c>
      <c r="D385" s="9">
        <v>1953</v>
      </c>
      <c r="E385" s="31">
        <v>499.4</v>
      </c>
      <c r="F385" s="31">
        <v>408.7</v>
      </c>
      <c r="G385" s="31">
        <v>0</v>
      </c>
      <c r="H385" s="9">
        <v>620</v>
      </c>
      <c r="I385" s="9">
        <v>1095</v>
      </c>
      <c r="J385" s="9">
        <v>0</v>
      </c>
      <c r="K385" s="9">
        <v>375</v>
      </c>
      <c r="L385" s="9">
        <v>0</v>
      </c>
      <c r="M385" s="9">
        <v>0</v>
      </c>
      <c r="N385" s="9">
        <v>465</v>
      </c>
      <c r="O385" s="9">
        <v>78</v>
      </c>
      <c r="P385" s="9">
        <v>305</v>
      </c>
      <c r="Q385" s="9">
        <v>60</v>
      </c>
      <c r="R385" s="9">
        <v>430</v>
      </c>
      <c r="S385" s="9">
        <v>48</v>
      </c>
      <c r="T385" s="9">
        <v>0</v>
      </c>
      <c r="U385" s="13">
        <f t="shared" si="26"/>
        <v>3476</v>
      </c>
      <c r="V385" s="13">
        <f t="shared" si="30"/>
        <v>4247.3999999999996</v>
      </c>
      <c r="W385" s="36">
        <f t="shared" si="28"/>
        <v>1735914.4</v>
      </c>
      <c r="X385" s="15" t="s">
        <v>41</v>
      </c>
      <c r="Y385" s="9" t="s">
        <v>32</v>
      </c>
      <c r="Z385" s="34">
        <v>0</v>
      </c>
      <c r="AA385" s="34">
        <v>0</v>
      </c>
      <c r="AB385" s="34">
        <v>0</v>
      </c>
      <c r="AC385" s="13">
        <f t="shared" si="29"/>
        <v>1735914.4</v>
      </c>
    </row>
    <row r="386" spans="1:29" ht="20.25" customHeight="1" x14ac:dyDescent="0.3">
      <c r="A386" s="8">
        <v>2015</v>
      </c>
      <c r="B386" s="16">
        <f>IF(OR(D386=0,D386=""),"",COUNTA($D$168:D386))</f>
        <v>175</v>
      </c>
      <c r="C386" s="17" t="s">
        <v>219</v>
      </c>
      <c r="D386" s="9">
        <v>1953</v>
      </c>
      <c r="E386" s="31">
        <v>512.4</v>
      </c>
      <c r="F386" s="31">
        <v>416.4</v>
      </c>
      <c r="G386" s="31">
        <v>0</v>
      </c>
      <c r="H386" s="9">
        <v>620</v>
      </c>
      <c r="I386" s="9">
        <v>1095</v>
      </c>
      <c r="J386" s="9">
        <v>0</v>
      </c>
      <c r="K386" s="9">
        <v>375</v>
      </c>
      <c r="L386" s="9">
        <v>480</v>
      </c>
      <c r="M386" s="9">
        <v>0</v>
      </c>
      <c r="N386" s="9">
        <v>465</v>
      </c>
      <c r="O386" s="9">
        <v>78</v>
      </c>
      <c r="P386" s="9">
        <v>305</v>
      </c>
      <c r="Q386" s="9">
        <v>60</v>
      </c>
      <c r="R386" s="9">
        <v>430</v>
      </c>
      <c r="S386" s="9">
        <v>48</v>
      </c>
      <c r="T386" s="9">
        <v>0</v>
      </c>
      <c r="U386" s="13">
        <f t="shared" si="26"/>
        <v>3956</v>
      </c>
      <c r="V386" s="13">
        <f t="shared" si="30"/>
        <v>4868.05</v>
      </c>
      <c r="W386" s="36">
        <f t="shared" si="28"/>
        <v>2027054.4</v>
      </c>
      <c r="X386" s="15" t="s">
        <v>41</v>
      </c>
      <c r="Y386" s="9" t="s">
        <v>32</v>
      </c>
      <c r="Z386" s="34">
        <v>0</v>
      </c>
      <c r="AA386" s="34">
        <v>0</v>
      </c>
      <c r="AB386" s="34">
        <v>0</v>
      </c>
      <c r="AC386" s="13">
        <f t="shared" si="29"/>
        <v>2027054.4</v>
      </c>
    </row>
    <row r="387" spans="1:29" ht="20.25" customHeight="1" x14ac:dyDescent="0.3">
      <c r="A387" s="8">
        <v>2015</v>
      </c>
      <c r="B387" s="16">
        <f>IF(OR(D387=0,D387=""),"",COUNTA($D$168:D387))</f>
        <v>176</v>
      </c>
      <c r="C387" s="17" t="s">
        <v>220</v>
      </c>
      <c r="D387" s="9">
        <v>1953</v>
      </c>
      <c r="E387" s="31">
        <v>285.5</v>
      </c>
      <c r="F387" s="31">
        <v>207.5</v>
      </c>
      <c r="G387" s="31">
        <v>0</v>
      </c>
      <c r="H387" s="9">
        <v>620</v>
      </c>
      <c r="I387" s="9">
        <v>1095</v>
      </c>
      <c r="J387" s="9">
        <v>0</v>
      </c>
      <c r="K387" s="9">
        <v>375</v>
      </c>
      <c r="L387" s="9">
        <v>480</v>
      </c>
      <c r="M387" s="9">
        <v>0</v>
      </c>
      <c r="N387" s="9">
        <v>465</v>
      </c>
      <c r="O387" s="9">
        <v>78</v>
      </c>
      <c r="P387" s="9">
        <v>305</v>
      </c>
      <c r="Q387" s="9">
        <v>60</v>
      </c>
      <c r="R387" s="9">
        <v>430</v>
      </c>
      <c r="S387" s="9">
        <v>48</v>
      </c>
      <c r="T387" s="9">
        <v>0</v>
      </c>
      <c r="U387" s="13">
        <f t="shared" si="26"/>
        <v>3956</v>
      </c>
      <c r="V387" s="13">
        <f t="shared" si="30"/>
        <v>5443.07</v>
      </c>
      <c r="W387" s="36">
        <f t="shared" si="28"/>
        <v>1129438</v>
      </c>
      <c r="X387" s="15" t="s">
        <v>41</v>
      </c>
      <c r="Y387" s="9" t="s">
        <v>32</v>
      </c>
      <c r="Z387" s="34">
        <v>0</v>
      </c>
      <c r="AA387" s="34">
        <v>0</v>
      </c>
      <c r="AB387" s="34">
        <v>0</v>
      </c>
      <c r="AC387" s="13">
        <f t="shared" si="29"/>
        <v>1129438</v>
      </c>
    </row>
    <row r="388" spans="1:29" ht="20.25" customHeight="1" x14ac:dyDescent="0.3">
      <c r="A388" s="8">
        <v>2015</v>
      </c>
      <c r="B388" s="16">
        <f>IF(OR(D388=0,D388=""),"",COUNTA($D$168:D388))</f>
        <v>177</v>
      </c>
      <c r="C388" s="17" t="s">
        <v>614</v>
      </c>
      <c r="D388" s="9">
        <v>1953</v>
      </c>
      <c r="E388" s="31">
        <v>467.2</v>
      </c>
      <c r="F388" s="31">
        <v>377.4</v>
      </c>
      <c r="G388" s="31">
        <v>0</v>
      </c>
      <c r="H388" s="9">
        <v>620</v>
      </c>
      <c r="I388" s="9">
        <v>1095</v>
      </c>
      <c r="J388" s="9">
        <v>0</v>
      </c>
      <c r="K388" s="9">
        <v>375</v>
      </c>
      <c r="L388" s="9">
        <v>480</v>
      </c>
      <c r="M388" s="9">
        <v>0</v>
      </c>
      <c r="N388" s="9">
        <v>465</v>
      </c>
      <c r="O388" s="9">
        <v>78</v>
      </c>
      <c r="P388" s="9">
        <v>305</v>
      </c>
      <c r="Q388" s="9">
        <v>60</v>
      </c>
      <c r="R388" s="9">
        <v>430</v>
      </c>
      <c r="S388" s="9">
        <v>48</v>
      </c>
      <c r="T388" s="9">
        <v>0</v>
      </c>
      <c r="U388" s="13">
        <f t="shared" si="26"/>
        <v>3956</v>
      </c>
      <c r="V388" s="13">
        <f t="shared" si="30"/>
        <v>4897.3100000000004</v>
      </c>
      <c r="W388" s="36">
        <f t="shared" si="28"/>
        <v>1848243.2</v>
      </c>
      <c r="X388" s="15" t="s">
        <v>41</v>
      </c>
      <c r="Y388" s="9" t="s">
        <v>32</v>
      </c>
      <c r="Z388" s="34">
        <v>0</v>
      </c>
      <c r="AA388" s="34">
        <v>0</v>
      </c>
      <c r="AB388" s="34">
        <v>0</v>
      </c>
      <c r="AC388" s="13">
        <f t="shared" si="29"/>
        <v>1848243.2</v>
      </c>
    </row>
    <row r="389" spans="1:29" ht="20.25" customHeight="1" x14ac:dyDescent="0.3">
      <c r="A389" s="8">
        <v>2015</v>
      </c>
      <c r="B389" s="16">
        <f>IF(OR(D389=0,D389=""),"",COUNTA($D$168:D389))</f>
        <v>178</v>
      </c>
      <c r="C389" s="17" t="s">
        <v>221</v>
      </c>
      <c r="D389" s="9">
        <v>1953</v>
      </c>
      <c r="E389" s="31">
        <v>874.3</v>
      </c>
      <c r="F389" s="31">
        <v>518.17999999999995</v>
      </c>
      <c r="G389" s="31">
        <v>0</v>
      </c>
      <c r="H389" s="9">
        <v>620</v>
      </c>
      <c r="I389" s="9">
        <v>1095</v>
      </c>
      <c r="J389" s="9">
        <v>0</v>
      </c>
      <c r="K389" s="9">
        <v>375</v>
      </c>
      <c r="L389" s="9">
        <v>480</v>
      </c>
      <c r="M389" s="9">
        <v>0</v>
      </c>
      <c r="N389" s="9">
        <v>465</v>
      </c>
      <c r="O389" s="9">
        <v>78</v>
      </c>
      <c r="P389" s="9">
        <v>305</v>
      </c>
      <c r="Q389" s="9">
        <v>60</v>
      </c>
      <c r="R389" s="9">
        <v>430</v>
      </c>
      <c r="S389" s="9">
        <v>48</v>
      </c>
      <c r="T389" s="9">
        <v>0</v>
      </c>
      <c r="U389" s="13">
        <f t="shared" si="26"/>
        <v>3956</v>
      </c>
      <c r="V389" s="13">
        <f t="shared" si="30"/>
        <v>6674.77</v>
      </c>
      <c r="W389" s="36">
        <f t="shared" si="28"/>
        <v>3458730.8</v>
      </c>
      <c r="X389" s="15" t="s">
        <v>41</v>
      </c>
      <c r="Y389" s="9" t="s">
        <v>32</v>
      </c>
      <c r="Z389" s="34">
        <v>0</v>
      </c>
      <c r="AA389" s="34">
        <v>0</v>
      </c>
      <c r="AB389" s="34">
        <v>0</v>
      </c>
      <c r="AC389" s="13">
        <f t="shared" si="29"/>
        <v>3458730.8</v>
      </c>
    </row>
    <row r="390" spans="1:29" ht="20.25" customHeight="1" x14ac:dyDescent="0.3">
      <c r="A390" s="8">
        <v>2015</v>
      </c>
      <c r="B390" s="16">
        <f>IF(OR(D390=0,D390=""),"",COUNTA($D$168:D390))</f>
        <v>179</v>
      </c>
      <c r="C390" s="17" t="s">
        <v>222</v>
      </c>
      <c r="D390" s="9">
        <v>1953</v>
      </c>
      <c r="E390" s="31">
        <v>280.39999999999998</v>
      </c>
      <c r="F390" s="31">
        <v>257.5</v>
      </c>
      <c r="G390" s="31">
        <v>0</v>
      </c>
      <c r="H390" s="9">
        <v>620</v>
      </c>
      <c r="I390" s="9">
        <v>1095</v>
      </c>
      <c r="J390" s="9">
        <v>0</v>
      </c>
      <c r="K390" s="9">
        <v>375</v>
      </c>
      <c r="L390" s="9">
        <v>480</v>
      </c>
      <c r="M390" s="9">
        <v>0</v>
      </c>
      <c r="N390" s="9">
        <v>465</v>
      </c>
      <c r="O390" s="9">
        <v>78</v>
      </c>
      <c r="P390" s="9">
        <v>305</v>
      </c>
      <c r="Q390" s="9">
        <v>60</v>
      </c>
      <c r="R390" s="9">
        <v>430</v>
      </c>
      <c r="S390" s="9">
        <v>48</v>
      </c>
      <c r="T390" s="9">
        <v>0</v>
      </c>
      <c r="U390" s="13">
        <f t="shared" si="26"/>
        <v>3956</v>
      </c>
      <c r="V390" s="13">
        <f t="shared" si="30"/>
        <v>4307.82</v>
      </c>
      <c r="W390" s="36">
        <f t="shared" si="28"/>
        <v>1109262.3999999999</v>
      </c>
      <c r="X390" s="15" t="s">
        <v>41</v>
      </c>
      <c r="Y390" s="9" t="s">
        <v>32</v>
      </c>
      <c r="Z390" s="34">
        <v>0</v>
      </c>
      <c r="AA390" s="34">
        <v>0</v>
      </c>
      <c r="AB390" s="34">
        <v>0</v>
      </c>
      <c r="AC390" s="13">
        <f t="shared" si="29"/>
        <v>1109262.3999999999</v>
      </c>
    </row>
    <row r="391" spans="1:29" ht="20.25" customHeight="1" x14ac:dyDescent="0.3">
      <c r="A391" s="8">
        <v>2015</v>
      </c>
      <c r="B391" s="16">
        <f>IF(OR(D391=0,D391=""),"",COUNTA($D$168:D391))</f>
        <v>180</v>
      </c>
      <c r="C391" s="17" t="s">
        <v>223</v>
      </c>
      <c r="D391" s="9">
        <v>1953</v>
      </c>
      <c r="E391" s="31">
        <v>569.79999999999995</v>
      </c>
      <c r="F391" s="31">
        <v>467.94</v>
      </c>
      <c r="G391" s="31">
        <v>0</v>
      </c>
      <c r="H391" s="9">
        <v>620</v>
      </c>
      <c r="I391" s="9">
        <v>1095</v>
      </c>
      <c r="J391" s="9">
        <v>0</v>
      </c>
      <c r="K391" s="9">
        <v>375</v>
      </c>
      <c r="L391" s="9">
        <v>480</v>
      </c>
      <c r="M391" s="9">
        <v>0</v>
      </c>
      <c r="N391" s="9">
        <v>465</v>
      </c>
      <c r="O391" s="9">
        <v>78</v>
      </c>
      <c r="P391" s="9">
        <v>305</v>
      </c>
      <c r="Q391" s="9">
        <v>60</v>
      </c>
      <c r="R391" s="9">
        <v>430</v>
      </c>
      <c r="S391" s="9">
        <v>48</v>
      </c>
      <c r="T391" s="9">
        <v>0</v>
      </c>
      <c r="U391" s="13">
        <f t="shared" ref="U391:U451" si="31">H391+P391+I391+J391+K391+L391+M391+N391+O391+Q391+R391+S391+T391</f>
        <v>3956</v>
      </c>
      <c r="V391" s="13">
        <f t="shared" ref="V391:V403" si="32">W391/(F391+G391)</f>
        <v>4817.13</v>
      </c>
      <c r="W391" s="36">
        <f t="shared" ref="W391:W451" si="33">(U391+T391)*E391</f>
        <v>2254128.7999999998</v>
      </c>
      <c r="X391" s="15" t="s">
        <v>41</v>
      </c>
      <c r="Y391" s="9" t="s">
        <v>32</v>
      </c>
      <c r="Z391" s="34">
        <v>0</v>
      </c>
      <c r="AA391" s="34">
        <v>0</v>
      </c>
      <c r="AB391" s="34">
        <v>0</v>
      </c>
      <c r="AC391" s="13">
        <f t="shared" ref="AC391:AC451" si="34">W391</f>
        <v>2254128.7999999998</v>
      </c>
    </row>
    <row r="392" spans="1:29" ht="20.25" customHeight="1" x14ac:dyDescent="0.3">
      <c r="A392" s="8">
        <v>2015</v>
      </c>
      <c r="B392" s="16">
        <f>IF(OR(D392=0,D392=""),"",COUNTA($D$168:D392))</f>
        <v>181</v>
      </c>
      <c r="C392" s="17" t="s">
        <v>224</v>
      </c>
      <c r="D392" s="9">
        <v>1953</v>
      </c>
      <c r="E392" s="31">
        <v>535.34</v>
      </c>
      <c r="F392" s="31">
        <v>472.8</v>
      </c>
      <c r="G392" s="31">
        <v>0</v>
      </c>
      <c r="H392" s="9">
        <v>620</v>
      </c>
      <c r="I392" s="9">
        <v>1095</v>
      </c>
      <c r="J392" s="9">
        <v>0</v>
      </c>
      <c r="K392" s="9">
        <v>375</v>
      </c>
      <c r="L392" s="9">
        <v>480</v>
      </c>
      <c r="M392" s="9">
        <v>0</v>
      </c>
      <c r="N392" s="9">
        <v>465</v>
      </c>
      <c r="O392" s="9">
        <v>78</v>
      </c>
      <c r="P392" s="9">
        <v>305</v>
      </c>
      <c r="Q392" s="9">
        <v>60</v>
      </c>
      <c r="R392" s="9">
        <v>430</v>
      </c>
      <c r="S392" s="9">
        <v>48</v>
      </c>
      <c r="T392" s="9">
        <v>0</v>
      </c>
      <c r="U392" s="13">
        <f t="shared" si="31"/>
        <v>3956</v>
      </c>
      <c r="V392" s="13">
        <f t="shared" si="32"/>
        <v>4479.28</v>
      </c>
      <c r="W392" s="36">
        <f t="shared" si="33"/>
        <v>2117805.04</v>
      </c>
      <c r="X392" s="15" t="s">
        <v>41</v>
      </c>
      <c r="Y392" s="9" t="s">
        <v>32</v>
      </c>
      <c r="Z392" s="34">
        <v>0</v>
      </c>
      <c r="AA392" s="34">
        <v>0</v>
      </c>
      <c r="AB392" s="34">
        <v>0</v>
      </c>
      <c r="AC392" s="13">
        <f t="shared" si="34"/>
        <v>2117805.04</v>
      </c>
    </row>
    <row r="393" spans="1:29" ht="20.25" customHeight="1" x14ac:dyDescent="0.3">
      <c r="A393" s="8">
        <v>2015</v>
      </c>
      <c r="B393" s="16">
        <f>IF(OR(D393=0,D393=""),"",COUNTA($D$168:D393))</f>
        <v>182</v>
      </c>
      <c r="C393" s="17" t="s">
        <v>506</v>
      </c>
      <c r="D393" s="9">
        <v>1953</v>
      </c>
      <c r="E393" s="31">
        <v>937.3</v>
      </c>
      <c r="F393" s="31">
        <v>628.29999999999995</v>
      </c>
      <c r="G393" s="31">
        <v>0</v>
      </c>
      <c r="H393" s="9">
        <v>620</v>
      </c>
      <c r="I393" s="9">
        <v>1095</v>
      </c>
      <c r="J393" s="9">
        <v>0</v>
      </c>
      <c r="K393" s="9">
        <v>375</v>
      </c>
      <c r="L393" s="9">
        <v>480</v>
      </c>
      <c r="M393" s="9">
        <v>0</v>
      </c>
      <c r="N393" s="9">
        <v>465</v>
      </c>
      <c r="O393" s="9">
        <v>78</v>
      </c>
      <c r="P393" s="9">
        <v>305</v>
      </c>
      <c r="Q393" s="9">
        <v>60</v>
      </c>
      <c r="R393" s="9">
        <v>430</v>
      </c>
      <c r="S393" s="9">
        <v>48</v>
      </c>
      <c r="T393" s="9">
        <v>0</v>
      </c>
      <c r="U393" s="13">
        <f t="shared" si="31"/>
        <v>3956</v>
      </c>
      <c r="V393" s="13">
        <f t="shared" si="32"/>
        <v>5901.57</v>
      </c>
      <c r="W393" s="36">
        <f t="shared" si="33"/>
        <v>3707958.8</v>
      </c>
      <c r="X393" s="15" t="s">
        <v>41</v>
      </c>
      <c r="Y393" s="9" t="s">
        <v>32</v>
      </c>
      <c r="Z393" s="34">
        <v>0</v>
      </c>
      <c r="AA393" s="34">
        <v>0</v>
      </c>
      <c r="AB393" s="34">
        <v>0</v>
      </c>
      <c r="AC393" s="13">
        <f t="shared" si="34"/>
        <v>3707958.8</v>
      </c>
    </row>
    <row r="394" spans="1:29" ht="20.25" customHeight="1" x14ac:dyDescent="0.3">
      <c r="A394" s="8">
        <v>2015</v>
      </c>
      <c r="B394" s="16">
        <f>IF(OR(D394=0,D394=""),"",COUNTA($D$168:D394))</f>
        <v>183</v>
      </c>
      <c r="C394" s="17" t="s">
        <v>225</v>
      </c>
      <c r="D394" s="9">
        <v>1953</v>
      </c>
      <c r="E394" s="31">
        <v>448.1</v>
      </c>
      <c r="F394" s="31">
        <v>403.3</v>
      </c>
      <c r="G394" s="31">
        <v>0</v>
      </c>
      <c r="H394" s="9">
        <v>620</v>
      </c>
      <c r="I394" s="9">
        <v>1095</v>
      </c>
      <c r="J394" s="9">
        <v>0</v>
      </c>
      <c r="K394" s="9">
        <v>375</v>
      </c>
      <c r="L394" s="9">
        <v>480</v>
      </c>
      <c r="M394" s="9">
        <v>0</v>
      </c>
      <c r="N394" s="9">
        <v>465</v>
      </c>
      <c r="O394" s="9">
        <v>78</v>
      </c>
      <c r="P394" s="9">
        <v>305</v>
      </c>
      <c r="Q394" s="9">
        <v>60</v>
      </c>
      <c r="R394" s="9">
        <v>430</v>
      </c>
      <c r="S394" s="9">
        <v>48</v>
      </c>
      <c r="T394" s="9">
        <v>0</v>
      </c>
      <c r="U394" s="13">
        <f t="shared" si="31"/>
        <v>3956</v>
      </c>
      <c r="V394" s="13">
        <f t="shared" si="32"/>
        <v>4395.45</v>
      </c>
      <c r="W394" s="36">
        <f t="shared" si="33"/>
        <v>1772683.6</v>
      </c>
      <c r="X394" s="15" t="s">
        <v>41</v>
      </c>
      <c r="Y394" s="9" t="s">
        <v>32</v>
      </c>
      <c r="Z394" s="34">
        <v>0</v>
      </c>
      <c r="AA394" s="34">
        <v>0</v>
      </c>
      <c r="AB394" s="34">
        <v>0</v>
      </c>
      <c r="AC394" s="13">
        <f t="shared" si="34"/>
        <v>1772683.6</v>
      </c>
    </row>
    <row r="395" spans="1:29" ht="20.25" customHeight="1" x14ac:dyDescent="0.3">
      <c r="A395" s="8">
        <v>2015</v>
      </c>
      <c r="B395" s="16">
        <f>IF(OR(D395=0,D395=""),"",COUNTA($D$168:D395))</f>
        <v>184</v>
      </c>
      <c r="C395" s="17" t="s">
        <v>615</v>
      </c>
      <c r="D395" s="9">
        <v>1953</v>
      </c>
      <c r="E395" s="31">
        <v>3125.1</v>
      </c>
      <c r="F395" s="31">
        <v>1899.9</v>
      </c>
      <c r="G395" s="31">
        <v>697.9</v>
      </c>
      <c r="H395" s="9">
        <v>620</v>
      </c>
      <c r="I395" s="9">
        <v>0</v>
      </c>
      <c r="J395" s="9">
        <v>0</v>
      </c>
      <c r="K395" s="9">
        <v>0</v>
      </c>
      <c r="L395" s="9">
        <v>0</v>
      </c>
      <c r="M395" s="9">
        <v>0</v>
      </c>
      <c r="N395" s="9">
        <v>465</v>
      </c>
      <c r="O395" s="9">
        <v>78</v>
      </c>
      <c r="P395" s="9">
        <v>305</v>
      </c>
      <c r="Q395" s="9">
        <v>60</v>
      </c>
      <c r="R395" s="9">
        <v>430</v>
      </c>
      <c r="S395" s="9">
        <v>48</v>
      </c>
      <c r="T395" s="9">
        <v>0</v>
      </c>
      <c r="U395" s="13">
        <f t="shared" si="31"/>
        <v>2006</v>
      </c>
      <c r="V395" s="13">
        <f t="shared" si="32"/>
        <v>2413.1799999999998</v>
      </c>
      <c r="W395" s="36">
        <f t="shared" si="33"/>
        <v>6268950.5999999996</v>
      </c>
      <c r="X395" s="15" t="s">
        <v>41</v>
      </c>
      <c r="Y395" s="9" t="s">
        <v>32</v>
      </c>
      <c r="Z395" s="34">
        <v>0</v>
      </c>
      <c r="AA395" s="34">
        <v>0</v>
      </c>
      <c r="AB395" s="34">
        <v>0</v>
      </c>
      <c r="AC395" s="13">
        <f t="shared" si="34"/>
        <v>6268950.5999999996</v>
      </c>
    </row>
    <row r="396" spans="1:29" ht="20.25" customHeight="1" x14ac:dyDescent="0.3">
      <c r="A396" s="8">
        <v>2015</v>
      </c>
      <c r="B396" s="16">
        <f>IF(OR(D396=0,D396=""),"",COUNTA($D$168:D396))</f>
        <v>185</v>
      </c>
      <c r="C396" s="17" t="s">
        <v>226</v>
      </c>
      <c r="D396" s="9">
        <v>1953</v>
      </c>
      <c r="E396" s="31">
        <v>2016.2</v>
      </c>
      <c r="F396" s="31">
        <v>1417.37</v>
      </c>
      <c r="G396" s="31">
        <v>598.79999999999995</v>
      </c>
      <c r="H396" s="9">
        <v>620</v>
      </c>
      <c r="I396" s="9">
        <v>1095</v>
      </c>
      <c r="J396" s="9">
        <v>0</v>
      </c>
      <c r="K396" s="9">
        <v>375</v>
      </c>
      <c r="L396" s="9">
        <v>480</v>
      </c>
      <c r="M396" s="9">
        <v>0</v>
      </c>
      <c r="N396" s="9">
        <v>465</v>
      </c>
      <c r="O396" s="9">
        <v>78</v>
      </c>
      <c r="P396" s="9">
        <v>305</v>
      </c>
      <c r="Q396" s="9">
        <v>60</v>
      </c>
      <c r="R396" s="9">
        <v>430</v>
      </c>
      <c r="S396" s="9">
        <v>48</v>
      </c>
      <c r="T396" s="9">
        <v>0</v>
      </c>
      <c r="U396" s="13">
        <f t="shared" si="31"/>
        <v>3956</v>
      </c>
      <c r="V396" s="13">
        <f t="shared" si="32"/>
        <v>3956.06</v>
      </c>
      <c r="W396" s="36">
        <f t="shared" si="33"/>
        <v>7976087.2000000002</v>
      </c>
      <c r="X396" s="15" t="s">
        <v>41</v>
      </c>
      <c r="Y396" s="9" t="s">
        <v>32</v>
      </c>
      <c r="Z396" s="34">
        <v>0</v>
      </c>
      <c r="AA396" s="34">
        <v>0</v>
      </c>
      <c r="AB396" s="34">
        <v>0</v>
      </c>
      <c r="AC396" s="13">
        <f t="shared" si="34"/>
        <v>7976087.2000000002</v>
      </c>
    </row>
    <row r="397" spans="1:29" ht="20.25" customHeight="1" x14ac:dyDescent="0.3">
      <c r="A397" s="8">
        <v>2015</v>
      </c>
      <c r="B397" s="16">
        <f>IF(OR(D397=0,D397=""),"",COUNTA($D$168:D397))</f>
        <v>186</v>
      </c>
      <c r="C397" s="17" t="s">
        <v>227</v>
      </c>
      <c r="D397" s="9">
        <v>1953</v>
      </c>
      <c r="E397" s="31">
        <v>886.7</v>
      </c>
      <c r="F397" s="31">
        <v>657.6</v>
      </c>
      <c r="G397" s="31">
        <v>229.1</v>
      </c>
      <c r="H397" s="9">
        <v>620</v>
      </c>
      <c r="I397" s="9">
        <v>1095</v>
      </c>
      <c r="J397" s="9">
        <v>0</v>
      </c>
      <c r="K397" s="9">
        <v>375</v>
      </c>
      <c r="L397" s="9">
        <v>480</v>
      </c>
      <c r="M397" s="9">
        <v>0</v>
      </c>
      <c r="N397" s="9">
        <v>465</v>
      </c>
      <c r="O397" s="9">
        <v>78</v>
      </c>
      <c r="P397" s="9">
        <v>305</v>
      </c>
      <c r="Q397" s="9">
        <v>60</v>
      </c>
      <c r="R397" s="9">
        <v>430</v>
      </c>
      <c r="S397" s="9">
        <v>48</v>
      </c>
      <c r="T397" s="9">
        <v>0</v>
      </c>
      <c r="U397" s="13">
        <f t="shared" si="31"/>
        <v>3956</v>
      </c>
      <c r="V397" s="13">
        <f t="shared" si="32"/>
        <v>3956</v>
      </c>
      <c r="W397" s="36">
        <f t="shared" si="33"/>
        <v>3507785.2</v>
      </c>
      <c r="X397" s="15" t="s">
        <v>41</v>
      </c>
      <c r="Y397" s="9" t="s">
        <v>32</v>
      </c>
      <c r="Z397" s="34">
        <v>0</v>
      </c>
      <c r="AA397" s="34">
        <v>0</v>
      </c>
      <c r="AB397" s="34">
        <v>0</v>
      </c>
      <c r="AC397" s="13">
        <f t="shared" si="34"/>
        <v>3507785.2</v>
      </c>
    </row>
    <row r="398" spans="1:29" ht="20.25" customHeight="1" x14ac:dyDescent="0.3">
      <c r="A398" s="8">
        <v>2015</v>
      </c>
      <c r="B398" s="16">
        <f>IF(OR(D398=0,D398=""),"",COUNTA($D$168:D398))</f>
        <v>187</v>
      </c>
      <c r="C398" s="17" t="s">
        <v>228</v>
      </c>
      <c r="D398" s="9">
        <v>1953</v>
      </c>
      <c r="E398" s="31">
        <v>1239.5999999999999</v>
      </c>
      <c r="F398" s="31">
        <v>1062.0999999999999</v>
      </c>
      <c r="G398" s="31">
        <v>177.5</v>
      </c>
      <c r="H398" s="9">
        <v>620</v>
      </c>
      <c r="I398" s="9">
        <v>1095</v>
      </c>
      <c r="J398" s="9">
        <v>0</v>
      </c>
      <c r="K398" s="9">
        <v>375</v>
      </c>
      <c r="L398" s="9">
        <v>480</v>
      </c>
      <c r="M398" s="9">
        <v>0</v>
      </c>
      <c r="N398" s="9">
        <v>465</v>
      </c>
      <c r="O398" s="9">
        <v>78</v>
      </c>
      <c r="P398" s="9">
        <v>305</v>
      </c>
      <c r="Q398" s="9">
        <v>60</v>
      </c>
      <c r="R398" s="9">
        <v>430</v>
      </c>
      <c r="S398" s="9">
        <v>48</v>
      </c>
      <c r="T398" s="9">
        <v>0</v>
      </c>
      <c r="U398" s="13">
        <f t="shared" si="31"/>
        <v>3956</v>
      </c>
      <c r="V398" s="13">
        <f t="shared" si="32"/>
        <v>3956</v>
      </c>
      <c r="W398" s="36">
        <f t="shared" si="33"/>
        <v>4903857.5999999996</v>
      </c>
      <c r="X398" s="15" t="s">
        <v>41</v>
      </c>
      <c r="Y398" s="9" t="s">
        <v>32</v>
      </c>
      <c r="Z398" s="34">
        <v>0</v>
      </c>
      <c r="AA398" s="34">
        <v>0</v>
      </c>
      <c r="AB398" s="34">
        <v>0</v>
      </c>
      <c r="AC398" s="13">
        <f t="shared" si="34"/>
        <v>4903857.5999999996</v>
      </c>
    </row>
    <row r="399" spans="1:29" ht="20.25" customHeight="1" x14ac:dyDescent="0.3">
      <c r="A399" s="8">
        <v>2015</v>
      </c>
      <c r="B399" s="16">
        <f>IF(OR(D399=0,D399=""),"",COUNTA($D$168:D399))</f>
        <v>188</v>
      </c>
      <c r="C399" s="17" t="s">
        <v>229</v>
      </c>
      <c r="D399" s="9">
        <v>1953</v>
      </c>
      <c r="E399" s="31">
        <v>432.9</v>
      </c>
      <c r="F399" s="31">
        <v>387.2</v>
      </c>
      <c r="G399" s="31">
        <v>45.7</v>
      </c>
      <c r="H399" s="9">
        <v>620</v>
      </c>
      <c r="I399" s="9">
        <v>1095</v>
      </c>
      <c r="J399" s="9">
        <v>0</v>
      </c>
      <c r="K399" s="9">
        <v>375</v>
      </c>
      <c r="L399" s="9">
        <v>480</v>
      </c>
      <c r="M399" s="9">
        <v>0</v>
      </c>
      <c r="N399" s="9">
        <v>465</v>
      </c>
      <c r="O399" s="9">
        <v>78</v>
      </c>
      <c r="P399" s="9">
        <v>305</v>
      </c>
      <c r="Q399" s="9">
        <v>60</v>
      </c>
      <c r="R399" s="9">
        <v>430</v>
      </c>
      <c r="S399" s="9">
        <v>48</v>
      </c>
      <c r="T399" s="9">
        <v>0</v>
      </c>
      <c r="U399" s="13">
        <f t="shared" si="31"/>
        <v>3956</v>
      </c>
      <c r="V399" s="13">
        <f t="shared" si="32"/>
        <v>3956</v>
      </c>
      <c r="W399" s="36">
        <f t="shared" si="33"/>
        <v>1712552.4</v>
      </c>
      <c r="X399" s="15" t="s">
        <v>41</v>
      </c>
      <c r="Y399" s="9" t="s">
        <v>32</v>
      </c>
      <c r="Z399" s="34">
        <v>0</v>
      </c>
      <c r="AA399" s="34">
        <v>0</v>
      </c>
      <c r="AB399" s="34">
        <v>0</v>
      </c>
      <c r="AC399" s="13">
        <f t="shared" si="34"/>
        <v>1712552.4</v>
      </c>
    </row>
    <row r="400" spans="1:29" ht="20.25" customHeight="1" x14ac:dyDescent="0.3">
      <c r="A400" s="8">
        <v>2015</v>
      </c>
      <c r="B400" s="16">
        <f>IF(OR(D400=0,D400=""),"",COUNTA($D$168:D400))</f>
        <v>189</v>
      </c>
      <c r="C400" s="17" t="s">
        <v>230</v>
      </c>
      <c r="D400" s="9">
        <v>1953</v>
      </c>
      <c r="E400" s="31">
        <v>448.4</v>
      </c>
      <c r="F400" s="31">
        <v>397.1</v>
      </c>
      <c r="G400" s="31">
        <v>0</v>
      </c>
      <c r="H400" s="9">
        <v>620</v>
      </c>
      <c r="I400" s="9">
        <v>1095</v>
      </c>
      <c r="J400" s="9">
        <v>0</v>
      </c>
      <c r="K400" s="9">
        <v>375</v>
      </c>
      <c r="L400" s="9">
        <v>480</v>
      </c>
      <c r="M400" s="9">
        <v>0</v>
      </c>
      <c r="N400" s="9">
        <v>465</v>
      </c>
      <c r="O400" s="9">
        <v>78</v>
      </c>
      <c r="P400" s="9">
        <v>305</v>
      </c>
      <c r="Q400" s="9">
        <v>60</v>
      </c>
      <c r="R400" s="9">
        <v>430</v>
      </c>
      <c r="S400" s="9">
        <v>48</v>
      </c>
      <c r="T400" s="9">
        <v>0</v>
      </c>
      <c r="U400" s="13">
        <f t="shared" si="31"/>
        <v>3956</v>
      </c>
      <c r="V400" s="13">
        <f t="shared" si="32"/>
        <v>4467.0600000000004</v>
      </c>
      <c r="W400" s="36">
        <f t="shared" si="33"/>
        <v>1773870.4</v>
      </c>
      <c r="X400" s="15" t="s">
        <v>41</v>
      </c>
      <c r="Y400" s="9" t="s">
        <v>32</v>
      </c>
      <c r="Z400" s="34">
        <v>0</v>
      </c>
      <c r="AA400" s="34">
        <v>0</v>
      </c>
      <c r="AB400" s="34">
        <v>0</v>
      </c>
      <c r="AC400" s="13">
        <f t="shared" si="34"/>
        <v>1773870.4</v>
      </c>
    </row>
    <row r="401" spans="1:29" ht="20.25" customHeight="1" x14ac:dyDescent="0.3">
      <c r="A401" s="8">
        <v>2015</v>
      </c>
      <c r="B401" s="16">
        <f>IF(OR(D401=0,D401=""),"",COUNTA($D$168:D401))</f>
        <v>190</v>
      </c>
      <c r="C401" s="17" t="s">
        <v>231</v>
      </c>
      <c r="D401" s="9">
        <v>1953</v>
      </c>
      <c r="E401" s="31">
        <v>376.7</v>
      </c>
      <c r="F401" s="31">
        <v>376.7</v>
      </c>
      <c r="G401" s="31">
        <v>0</v>
      </c>
      <c r="H401" s="9">
        <v>620</v>
      </c>
      <c r="I401" s="9">
        <v>1095</v>
      </c>
      <c r="J401" s="9">
        <v>0</v>
      </c>
      <c r="K401" s="9">
        <v>375</v>
      </c>
      <c r="L401" s="9">
        <v>480</v>
      </c>
      <c r="M401" s="9">
        <v>0</v>
      </c>
      <c r="N401" s="9">
        <v>465</v>
      </c>
      <c r="O401" s="9">
        <v>78</v>
      </c>
      <c r="P401" s="9">
        <v>305</v>
      </c>
      <c r="Q401" s="9">
        <v>60</v>
      </c>
      <c r="R401" s="9">
        <v>430</v>
      </c>
      <c r="S401" s="9">
        <v>48</v>
      </c>
      <c r="T401" s="9">
        <v>0</v>
      </c>
      <c r="U401" s="13">
        <f t="shared" si="31"/>
        <v>3956</v>
      </c>
      <c r="V401" s="13">
        <f t="shared" si="32"/>
        <v>3956</v>
      </c>
      <c r="W401" s="36">
        <f t="shared" si="33"/>
        <v>1490225.2</v>
      </c>
      <c r="X401" s="15" t="s">
        <v>41</v>
      </c>
      <c r="Y401" s="9" t="s">
        <v>32</v>
      </c>
      <c r="Z401" s="34">
        <v>0</v>
      </c>
      <c r="AA401" s="34">
        <v>0</v>
      </c>
      <c r="AB401" s="34">
        <v>0</v>
      </c>
      <c r="AC401" s="13">
        <f t="shared" si="34"/>
        <v>1490225.2</v>
      </c>
    </row>
    <row r="402" spans="1:29" ht="20.25" customHeight="1" x14ac:dyDescent="0.3">
      <c r="A402" s="8">
        <v>2015</v>
      </c>
      <c r="B402" s="16">
        <f>IF(OR(D402=0,D402=""),"",COUNTA($D$168:D402))</f>
        <v>191</v>
      </c>
      <c r="C402" s="17" t="s">
        <v>232</v>
      </c>
      <c r="D402" s="9">
        <v>1953</v>
      </c>
      <c r="E402" s="31">
        <v>404.7</v>
      </c>
      <c r="F402" s="31">
        <v>404.7</v>
      </c>
      <c r="G402" s="31">
        <v>0</v>
      </c>
      <c r="H402" s="9">
        <v>620</v>
      </c>
      <c r="I402" s="9">
        <v>1095</v>
      </c>
      <c r="J402" s="9">
        <v>0</v>
      </c>
      <c r="K402" s="9">
        <v>375</v>
      </c>
      <c r="L402" s="9">
        <v>480</v>
      </c>
      <c r="M402" s="9">
        <v>0</v>
      </c>
      <c r="N402" s="9">
        <v>465</v>
      </c>
      <c r="O402" s="9">
        <v>78</v>
      </c>
      <c r="P402" s="9">
        <v>305</v>
      </c>
      <c r="Q402" s="9">
        <v>60</v>
      </c>
      <c r="R402" s="9">
        <v>430</v>
      </c>
      <c r="S402" s="9">
        <v>48</v>
      </c>
      <c r="T402" s="9">
        <v>0</v>
      </c>
      <c r="U402" s="13">
        <f t="shared" si="31"/>
        <v>3956</v>
      </c>
      <c r="V402" s="13">
        <f t="shared" si="32"/>
        <v>3956</v>
      </c>
      <c r="W402" s="36">
        <f t="shared" si="33"/>
        <v>1600993.2</v>
      </c>
      <c r="X402" s="15" t="s">
        <v>41</v>
      </c>
      <c r="Y402" s="9" t="s">
        <v>32</v>
      </c>
      <c r="Z402" s="34">
        <v>0</v>
      </c>
      <c r="AA402" s="34">
        <v>0</v>
      </c>
      <c r="AB402" s="34">
        <v>0</v>
      </c>
      <c r="AC402" s="13">
        <f t="shared" si="34"/>
        <v>1600993.2</v>
      </c>
    </row>
    <row r="403" spans="1:29" ht="20.25" customHeight="1" x14ac:dyDescent="0.3">
      <c r="A403" s="8">
        <v>2015</v>
      </c>
      <c r="B403" s="16">
        <f>IF(OR(D403=0,D403=""),"",COUNTA($D$168:D403))</f>
        <v>192</v>
      </c>
      <c r="C403" s="17" t="s">
        <v>233</v>
      </c>
      <c r="D403" s="9">
        <v>1953</v>
      </c>
      <c r="E403" s="31">
        <v>373.9</v>
      </c>
      <c r="F403" s="31">
        <v>373.9</v>
      </c>
      <c r="G403" s="31">
        <v>0</v>
      </c>
      <c r="H403" s="9">
        <v>620</v>
      </c>
      <c r="I403" s="9">
        <v>1095</v>
      </c>
      <c r="J403" s="9">
        <v>0</v>
      </c>
      <c r="K403" s="9">
        <v>375</v>
      </c>
      <c r="L403" s="9">
        <v>480</v>
      </c>
      <c r="M403" s="9">
        <v>0</v>
      </c>
      <c r="N403" s="9">
        <v>465</v>
      </c>
      <c r="O403" s="9">
        <v>78</v>
      </c>
      <c r="P403" s="9">
        <v>305</v>
      </c>
      <c r="Q403" s="9">
        <v>60</v>
      </c>
      <c r="R403" s="9">
        <v>430</v>
      </c>
      <c r="S403" s="9">
        <v>48</v>
      </c>
      <c r="T403" s="9">
        <v>0</v>
      </c>
      <c r="U403" s="13">
        <f t="shared" si="31"/>
        <v>3956</v>
      </c>
      <c r="V403" s="13">
        <f t="shared" si="32"/>
        <v>3956</v>
      </c>
      <c r="W403" s="36">
        <f t="shared" si="33"/>
        <v>1479148.4</v>
      </c>
      <c r="X403" s="15" t="s">
        <v>41</v>
      </c>
      <c r="Y403" s="9" t="s">
        <v>32</v>
      </c>
      <c r="Z403" s="34">
        <v>0</v>
      </c>
      <c r="AA403" s="34">
        <v>0</v>
      </c>
      <c r="AB403" s="34">
        <v>0</v>
      </c>
      <c r="AC403" s="13">
        <f t="shared" si="34"/>
        <v>1479148.4</v>
      </c>
    </row>
    <row r="404" spans="1:29" ht="20.25" customHeight="1" x14ac:dyDescent="0.3">
      <c r="A404" s="8">
        <v>2015</v>
      </c>
      <c r="B404" s="16">
        <f>IF(OR(D404=0,D404=""),"",COUNTA($D$168:D404))</f>
        <v>193</v>
      </c>
      <c r="C404" s="17" t="s">
        <v>234</v>
      </c>
      <c r="D404" s="9">
        <v>1953</v>
      </c>
      <c r="E404" s="31">
        <v>255</v>
      </c>
      <c r="F404" s="31">
        <v>255</v>
      </c>
      <c r="G404" s="31">
        <v>0</v>
      </c>
      <c r="H404" s="9">
        <v>620</v>
      </c>
      <c r="I404" s="9">
        <v>1095</v>
      </c>
      <c r="J404" s="9">
        <v>0</v>
      </c>
      <c r="K404" s="9">
        <v>375</v>
      </c>
      <c r="L404" s="9">
        <v>480</v>
      </c>
      <c r="M404" s="9">
        <v>0</v>
      </c>
      <c r="N404" s="9">
        <v>465</v>
      </c>
      <c r="O404" s="9">
        <v>78</v>
      </c>
      <c r="P404" s="9">
        <v>305</v>
      </c>
      <c r="Q404" s="9">
        <v>60</v>
      </c>
      <c r="R404" s="9">
        <v>430</v>
      </c>
      <c r="S404" s="9">
        <v>48</v>
      </c>
      <c r="T404" s="9">
        <v>0</v>
      </c>
      <c r="U404" s="13">
        <f t="shared" si="31"/>
        <v>3956</v>
      </c>
      <c r="V404" s="13">
        <v>1782</v>
      </c>
      <c r="W404" s="36">
        <f t="shared" si="33"/>
        <v>1008780</v>
      </c>
      <c r="X404" s="15" t="s">
        <v>41</v>
      </c>
      <c r="Y404" s="9" t="s">
        <v>32</v>
      </c>
      <c r="Z404" s="34">
        <v>0</v>
      </c>
      <c r="AA404" s="34">
        <v>0</v>
      </c>
      <c r="AB404" s="34">
        <v>0</v>
      </c>
      <c r="AC404" s="13">
        <f t="shared" si="34"/>
        <v>1008780</v>
      </c>
    </row>
    <row r="405" spans="1:29" ht="20.25" customHeight="1" x14ac:dyDescent="0.3">
      <c r="A405" s="8">
        <v>2015</v>
      </c>
      <c r="B405" s="16">
        <f>IF(OR(D405=0,D405=""),"",COUNTA($D$168:D405))</f>
        <v>194</v>
      </c>
      <c r="C405" s="17" t="s">
        <v>235</v>
      </c>
      <c r="D405" s="9">
        <v>1953</v>
      </c>
      <c r="E405" s="31">
        <v>386.2</v>
      </c>
      <c r="F405" s="31">
        <v>386.2</v>
      </c>
      <c r="G405" s="31">
        <v>0</v>
      </c>
      <c r="H405" s="9">
        <v>620</v>
      </c>
      <c r="I405" s="9">
        <v>1095</v>
      </c>
      <c r="J405" s="9">
        <v>0</v>
      </c>
      <c r="K405" s="9">
        <v>375</v>
      </c>
      <c r="L405" s="9">
        <v>480</v>
      </c>
      <c r="M405" s="9">
        <v>0</v>
      </c>
      <c r="N405" s="9">
        <v>465</v>
      </c>
      <c r="O405" s="9">
        <v>78</v>
      </c>
      <c r="P405" s="9">
        <v>305</v>
      </c>
      <c r="Q405" s="9">
        <v>60</v>
      </c>
      <c r="R405" s="9">
        <v>430</v>
      </c>
      <c r="S405" s="9">
        <v>48</v>
      </c>
      <c r="T405" s="9">
        <v>0</v>
      </c>
      <c r="U405" s="13">
        <f t="shared" si="31"/>
        <v>3956</v>
      </c>
      <c r="V405" s="13">
        <v>1782</v>
      </c>
      <c r="W405" s="36">
        <f t="shared" si="33"/>
        <v>1527807.2</v>
      </c>
      <c r="X405" s="15" t="s">
        <v>41</v>
      </c>
      <c r="Y405" s="9" t="s">
        <v>32</v>
      </c>
      <c r="Z405" s="34">
        <v>0</v>
      </c>
      <c r="AA405" s="34">
        <v>0</v>
      </c>
      <c r="AB405" s="34">
        <v>0</v>
      </c>
      <c r="AC405" s="13">
        <f t="shared" si="34"/>
        <v>1527807.2</v>
      </c>
    </row>
    <row r="406" spans="1:29" ht="20.25" customHeight="1" x14ac:dyDescent="0.3">
      <c r="A406" s="8">
        <v>2015</v>
      </c>
      <c r="B406" s="16">
        <f>IF(OR(D406=0,D406=""),"",COUNTA($D$168:D406))</f>
        <v>195</v>
      </c>
      <c r="C406" s="17" t="s">
        <v>715</v>
      </c>
      <c r="D406" s="9">
        <v>1953</v>
      </c>
      <c r="E406" s="31">
        <v>2348.27</v>
      </c>
      <c r="F406" s="31">
        <v>762.8</v>
      </c>
      <c r="G406" s="31">
        <f>E406-F406</f>
        <v>1585.47</v>
      </c>
      <c r="H406" s="9">
        <v>620</v>
      </c>
      <c r="I406" s="9">
        <v>1095</v>
      </c>
      <c r="J406" s="9">
        <v>0</v>
      </c>
      <c r="K406" s="9">
        <v>375</v>
      </c>
      <c r="L406" s="9">
        <v>480</v>
      </c>
      <c r="M406" s="9">
        <v>0</v>
      </c>
      <c r="N406" s="9">
        <v>465</v>
      </c>
      <c r="O406" s="9">
        <v>78</v>
      </c>
      <c r="P406" s="9">
        <v>305</v>
      </c>
      <c r="Q406" s="9">
        <v>60</v>
      </c>
      <c r="R406" s="9">
        <v>430</v>
      </c>
      <c r="S406" s="9">
        <v>48</v>
      </c>
      <c r="T406" s="9">
        <v>0</v>
      </c>
      <c r="U406" s="13">
        <f t="shared" si="31"/>
        <v>3956</v>
      </c>
      <c r="V406" s="13">
        <f t="shared" ref="V406:V436" si="35">W406/(F406+G406)</f>
        <v>3956</v>
      </c>
      <c r="W406" s="36">
        <f t="shared" si="33"/>
        <v>9289756.1199999992</v>
      </c>
      <c r="X406" s="15" t="s">
        <v>41</v>
      </c>
      <c r="Y406" s="9" t="s">
        <v>32</v>
      </c>
      <c r="Z406" s="34">
        <v>0</v>
      </c>
      <c r="AA406" s="34">
        <v>0</v>
      </c>
      <c r="AB406" s="34">
        <v>0</v>
      </c>
      <c r="AC406" s="13">
        <f t="shared" si="34"/>
        <v>9289756.1199999992</v>
      </c>
    </row>
    <row r="407" spans="1:29" ht="20.25" customHeight="1" x14ac:dyDescent="0.3">
      <c r="A407" s="8">
        <v>2015</v>
      </c>
      <c r="B407" s="16">
        <f>IF(OR(D407=0,D407=""),"",COUNTA($D$168:D407))</f>
        <v>196</v>
      </c>
      <c r="C407" s="17" t="s">
        <v>473</v>
      </c>
      <c r="D407" s="9">
        <v>1953</v>
      </c>
      <c r="E407" s="31">
        <v>288</v>
      </c>
      <c r="F407" s="31">
        <v>201.37</v>
      </c>
      <c r="G407" s="31">
        <v>0</v>
      </c>
      <c r="H407" s="9">
        <v>620</v>
      </c>
      <c r="I407" s="9">
        <v>1095</v>
      </c>
      <c r="J407" s="9">
        <v>0</v>
      </c>
      <c r="K407" s="9">
        <v>375</v>
      </c>
      <c r="L407" s="9">
        <v>480</v>
      </c>
      <c r="M407" s="9">
        <v>0</v>
      </c>
      <c r="N407" s="9">
        <v>465</v>
      </c>
      <c r="O407" s="9">
        <v>78</v>
      </c>
      <c r="P407" s="9">
        <v>305</v>
      </c>
      <c r="Q407" s="9">
        <v>60</v>
      </c>
      <c r="R407" s="9">
        <v>430</v>
      </c>
      <c r="S407" s="9">
        <v>48</v>
      </c>
      <c r="T407" s="9">
        <v>0</v>
      </c>
      <c r="U407" s="13">
        <f t="shared" si="31"/>
        <v>3956</v>
      </c>
      <c r="V407" s="13">
        <f t="shared" si="35"/>
        <v>5657.88</v>
      </c>
      <c r="W407" s="36">
        <f t="shared" si="33"/>
        <v>1139328</v>
      </c>
      <c r="X407" s="15" t="s">
        <v>41</v>
      </c>
      <c r="Y407" s="9" t="s">
        <v>32</v>
      </c>
      <c r="Z407" s="34">
        <v>0</v>
      </c>
      <c r="AA407" s="34">
        <v>0</v>
      </c>
      <c r="AB407" s="34">
        <v>0</v>
      </c>
      <c r="AC407" s="13">
        <f t="shared" si="34"/>
        <v>1139328</v>
      </c>
    </row>
    <row r="408" spans="1:29" ht="20.25" customHeight="1" x14ac:dyDescent="0.3">
      <c r="A408" s="8">
        <v>2015</v>
      </c>
      <c r="B408" s="16">
        <f>IF(OR(D408=0,D408=""),"",COUNTA($D$168:D408))</f>
        <v>197</v>
      </c>
      <c r="C408" s="17" t="s">
        <v>510</v>
      </c>
      <c r="D408" s="9">
        <v>1953</v>
      </c>
      <c r="E408" s="31">
        <v>402.7</v>
      </c>
      <c r="F408" s="31">
        <v>277.56</v>
      </c>
      <c r="G408" s="31">
        <v>0</v>
      </c>
      <c r="H408" s="9">
        <v>620</v>
      </c>
      <c r="I408" s="9">
        <v>1095</v>
      </c>
      <c r="J408" s="9">
        <v>0</v>
      </c>
      <c r="K408" s="9">
        <v>375</v>
      </c>
      <c r="L408" s="9">
        <v>480</v>
      </c>
      <c r="M408" s="9">
        <v>0</v>
      </c>
      <c r="N408" s="9">
        <v>465</v>
      </c>
      <c r="O408" s="9">
        <v>78</v>
      </c>
      <c r="P408" s="9">
        <v>305</v>
      </c>
      <c r="Q408" s="9">
        <v>60</v>
      </c>
      <c r="R408" s="9">
        <v>430</v>
      </c>
      <c r="S408" s="9">
        <v>48</v>
      </c>
      <c r="T408" s="9">
        <v>0</v>
      </c>
      <c r="U408" s="13">
        <f t="shared" si="31"/>
        <v>3956</v>
      </c>
      <c r="V408" s="13">
        <f t="shared" si="35"/>
        <v>5739.59</v>
      </c>
      <c r="W408" s="36">
        <f t="shared" si="33"/>
        <v>1593081.2</v>
      </c>
      <c r="X408" s="15" t="s">
        <v>41</v>
      </c>
      <c r="Y408" s="9" t="s">
        <v>32</v>
      </c>
      <c r="Z408" s="34">
        <v>0</v>
      </c>
      <c r="AA408" s="34">
        <v>0</v>
      </c>
      <c r="AB408" s="34">
        <v>0</v>
      </c>
      <c r="AC408" s="13">
        <f t="shared" si="34"/>
        <v>1593081.2</v>
      </c>
    </row>
    <row r="409" spans="1:29" ht="20.25" customHeight="1" x14ac:dyDescent="0.3">
      <c r="A409" s="8">
        <v>2015</v>
      </c>
      <c r="B409" s="16">
        <f>IF(OR(D409=0,D409=""),"",COUNTA($D$168:D409))</f>
        <v>198</v>
      </c>
      <c r="C409" s="17" t="s">
        <v>474</v>
      </c>
      <c r="D409" s="9">
        <v>1953</v>
      </c>
      <c r="E409" s="31">
        <v>382.8</v>
      </c>
      <c r="F409" s="31">
        <v>256.62</v>
      </c>
      <c r="G409" s="31">
        <v>0</v>
      </c>
      <c r="H409" s="9">
        <v>620</v>
      </c>
      <c r="I409" s="9">
        <v>1095</v>
      </c>
      <c r="J409" s="9">
        <v>0</v>
      </c>
      <c r="K409" s="9">
        <v>375</v>
      </c>
      <c r="L409" s="9">
        <v>480</v>
      </c>
      <c r="M409" s="9">
        <v>0</v>
      </c>
      <c r="N409" s="9">
        <v>465</v>
      </c>
      <c r="O409" s="9">
        <v>78</v>
      </c>
      <c r="P409" s="9">
        <v>305</v>
      </c>
      <c r="Q409" s="9">
        <v>60</v>
      </c>
      <c r="R409" s="9">
        <v>430</v>
      </c>
      <c r="S409" s="9">
        <v>48</v>
      </c>
      <c r="T409" s="9">
        <v>0</v>
      </c>
      <c r="U409" s="13">
        <f t="shared" si="31"/>
        <v>3956</v>
      </c>
      <c r="V409" s="13">
        <f t="shared" si="35"/>
        <v>5901.16</v>
      </c>
      <c r="W409" s="36">
        <f t="shared" si="33"/>
        <v>1514356.8</v>
      </c>
      <c r="X409" s="15" t="s">
        <v>41</v>
      </c>
      <c r="Y409" s="9" t="s">
        <v>32</v>
      </c>
      <c r="Z409" s="34">
        <v>0</v>
      </c>
      <c r="AA409" s="34">
        <v>0</v>
      </c>
      <c r="AB409" s="34">
        <v>0</v>
      </c>
      <c r="AC409" s="13">
        <f t="shared" si="34"/>
        <v>1514356.8</v>
      </c>
    </row>
    <row r="410" spans="1:29" ht="20.25" customHeight="1" x14ac:dyDescent="0.3">
      <c r="A410" s="8">
        <v>2015</v>
      </c>
      <c r="B410" s="16">
        <f>IF(OR(D410=0,D410=""),"",COUNTA($D$168:D410))</f>
        <v>199</v>
      </c>
      <c r="C410" s="17" t="s">
        <v>475</v>
      </c>
      <c r="D410" s="9">
        <v>1953</v>
      </c>
      <c r="E410" s="31">
        <v>399.9</v>
      </c>
      <c r="F410" s="31">
        <v>279.5</v>
      </c>
      <c r="G410" s="31">
        <v>0</v>
      </c>
      <c r="H410" s="9">
        <v>620</v>
      </c>
      <c r="I410" s="9">
        <v>1095</v>
      </c>
      <c r="J410" s="9">
        <v>0</v>
      </c>
      <c r="K410" s="9">
        <v>375</v>
      </c>
      <c r="L410" s="9">
        <v>480</v>
      </c>
      <c r="M410" s="9">
        <v>0</v>
      </c>
      <c r="N410" s="9">
        <v>465</v>
      </c>
      <c r="O410" s="9">
        <v>78</v>
      </c>
      <c r="P410" s="9">
        <v>305</v>
      </c>
      <c r="Q410" s="9">
        <v>60</v>
      </c>
      <c r="R410" s="9">
        <v>430</v>
      </c>
      <c r="S410" s="9">
        <v>48</v>
      </c>
      <c r="T410" s="9">
        <v>0</v>
      </c>
      <c r="U410" s="13">
        <f t="shared" si="31"/>
        <v>3956</v>
      </c>
      <c r="V410" s="13">
        <f t="shared" si="35"/>
        <v>5660.12</v>
      </c>
      <c r="W410" s="36">
        <f t="shared" si="33"/>
        <v>1582004.4</v>
      </c>
      <c r="X410" s="15" t="s">
        <v>41</v>
      </c>
      <c r="Y410" s="9" t="s">
        <v>32</v>
      </c>
      <c r="Z410" s="34">
        <v>0</v>
      </c>
      <c r="AA410" s="34">
        <v>0</v>
      </c>
      <c r="AB410" s="34">
        <v>0</v>
      </c>
      <c r="AC410" s="13">
        <f t="shared" si="34"/>
        <v>1582004.4</v>
      </c>
    </row>
    <row r="411" spans="1:29" ht="20.25" customHeight="1" x14ac:dyDescent="0.3">
      <c r="A411" s="8">
        <v>2015</v>
      </c>
      <c r="B411" s="16">
        <f>IF(OR(D411=0,D411=""),"",COUNTA($D$168:D411))</f>
        <v>200</v>
      </c>
      <c r="C411" s="17" t="s">
        <v>476</v>
      </c>
      <c r="D411" s="9">
        <v>1954</v>
      </c>
      <c r="E411" s="31">
        <v>642.79999999999995</v>
      </c>
      <c r="F411" s="31">
        <v>383.2</v>
      </c>
      <c r="G411" s="31">
        <v>0</v>
      </c>
      <c r="H411" s="9">
        <v>620</v>
      </c>
      <c r="I411" s="9">
        <v>1095</v>
      </c>
      <c r="J411" s="9">
        <v>0</v>
      </c>
      <c r="K411" s="9">
        <v>375</v>
      </c>
      <c r="L411" s="9">
        <v>480</v>
      </c>
      <c r="M411" s="9">
        <v>0</v>
      </c>
      <c r="N411" s="9">
        <v>465</v>
      </c>
      <c r="O411" s="9">
        <v>78</v>
      </c>
      <c r="P411" s="9">
        <v>305</v>
      </c>
      <c r="Q411" s="9">
        <v>60</v>
      </c>
      <c r="R411" s="9">
        <v>430</v>
      </c>
      <c r="S411" s="9">
        <v>48</v>
      </c>
      <c r="T411" s="9">
        <v>0</v>
      </c>
      <c r="U411" s="13">
        <f t="shared" si="31"/>
        <v>3956</v>
      </c>
      <c r="V411" s="13">
        <f t="shared" si="35"/>
        <v>6636</v>
      </c>
      <c r="W411" s="36">
        <f t="shared" si="33"/>
        <v>2542916.7999999998</v>
      </c>
      <c r="X411" s="15" t="s">
        <v>41</v>
      </c>
      <c r="Y411" s="9" t="s">
        <v>32</v>
      </c>
      <c r="Z411" s="34">
        <v>0</v>
      </c>
      <c r="AA411" s="34">
        <v>0</v>
      </c>
      <c r="AB411" s="34">
        <v>0</v>
      </c>
      <c r="AC411" s="13">
        <f t="shared" si="34"/>
        <v>2542916.7999999998</v>
      </c>
    </row>
    <row r="412" spans="1:29" ht="20.25" customHeight="1" x14ac:dyDescent="0.3">
      <c r="A412" s="8">
        <v>2015</v>
      </c>
      <c r="B412" s="16">
        <f>IF(OR(D412=0,D412=""),"",COUNTA($D$168:D412))</f>
        <v>201</v>
      </c>
      <c r="C412" s="17" t="s">
        <v>477</v>
      </c>
      <c r="D412" s="9">
        <v>1954</v>
      </c>
      <c r="E412" s="31">
        <v>790.4</v>
      </c>
      <c r="F412" s="31">
        <v>471</v>
      </c>
      <c r="G412" s="31">
        <v>319.39999999999998</v>
      </c>
      <c r="H412" s="9">
        <v>620</v>
      </c>
      <c r="I412" s="9">
        <v>1095</v>
      </c>
      <c r="J412" s="9">
        <v>0</v>
      </c>
      <c r="K412" s="9">
        <v>375</v>
      </c>
      <c r="L412" s="9">
        <v>480</v>
      </c>
      <c r="M412" s="9">
        <v>0</v>
      </c>
      <c r="N412" s="9">
        <v>465</v>
      </c>
      <c r="O412" s="9">
        <v>78</v>
      </c>
      <c r="P412" s="9">
        <v>305</v>
      </c>
      <c r="Q412" s="9">
        <v>60</v>
      </c>
      <c r="R412" s="9">
        <v>430</v>
      </c>
      <c r="S412" s="9">
        <v>48</v>
      </c>
      <c r="T412" s="9">
        <v>0</v>
      </c>
      <c r="U412" s="13">
        <f t="shared" si="31"/>
        <v>3956</v>
      </c>
      <c r="V412" s="13">
        <f t="shared" si="35"/>
        <v>3956</v>
      </c>
      <c r="W412" s="36">
        <f t="shared" si="33"/>
        <v>3126822.4</v>
      </c>
      <c r="X412" s="15" t="s">
        <v>41</v>
      </c>
      <c r="Y412" s="9" t="s">
        <v>32</v>
      </c>
      <c r="Z412" s="34">
        <v>0</v>
      </c>
      <c r="AA412" s="34">
        <v>0</v>
      </c>
      <c r="AB412" s="34">
        <v>0</v>
      </c>
      <c r="AC412" s="13">
        <f t="shared" si="34"/>
        <v>3126822.4</v>
      </c>
    </row>
    <row r="413" spans="1:29" ht="20.25" customHeight="1" x14ac:dyDescent="0.3">
      <c r="A413" s="8">
        <v>2015</v>
      </c>
      <c r="B413" s="16">
        <f>IF(OR(D413=0,D413=""),"",COUNTA($D$168:D413))</f>
        <v>202</v>
      </c>
      <c r="C413" s="17" t="s">
        <v>236</v>
      </c>
      <c r="D413" s="9">
        <v>1954</v>
      </c>
      <c r="E413" s="31">
        <v>1213.0999999999999</v>
      </c>
      <c r="F413" s="31">
        <v>528.79999999999995</v>
      </c>
      <c r="G413" s="31">
        <v>90.3</v>
      </c>
      <c r="H413" s="9">
        <v>620</v>
      </c>
      <c r="I413" s="9">
        <v>1095</v>
      </c>
      <c r="J413" s="9">
        <v>0</v>
      </c>
      <c r="K413" s="9">
        <v>375</v>
      </c>
      <c r="L413" s="9">
        <v>480</v>
      </c>
      <c r="M413" s="9">
        <v>0</v>
      </c>
      <c r="N413" s="9">
        <v>465</v>
      </c>
      <c r="O413" s="9">
        <v>78</v>
      </c>
      <c r="P413" s="9">
        <v>305</v>
      </c>
      <c r="Q413" s="9">
        <v>60</v>
      </c>
      <c r="R413" s="9">
        <v>430</v>
      </c>
      <c r="S413" s="9">
        <v>48</v>
      </c>
      <c r="T413" s="9">
        <v>0</v>
      </c>
      <c r="U413" s="13">
        <f t="shared" si="31"/>
        <v>3956</v>
      </c>
      <c r="V413" s="13">
        <f t="shared" si="35"/>
        <v>7751.61</v>
      </c>
      <c r="W413" s="36">
        <f t="shared" si="33"/>
        <v>4799023.5999999996</v>
      </c>
      <c r="X413" s="15" t="s">
        <v>41</v>
      </c>
      <c r="Y413" s="9" t="s">
        <v>32</v>
      </c>
      <c r="Z413" s="34">
        <v>0</v>
      </c>
      <c r="AA413" s="34">
        <v>0</v>
      </c>
      <c r="AB413" s="34">
        <v>0</v>
      </c>
      <c r="AC413" s="13">
        <f t="shared" si="34"/>
        <v>4799023.5999999996</v>
      </c>
    </row>
    <row r="414" spans="1:29" ht="20.25" customHeight="1" x14ac:dyDescent="0.3">
      <c r="A414" s="8">
        <v>2015</v>
      </c>
      <c r="B414" s="16">
        <f>IF(OR(D414=0,D414=""),"",COUNTA($D$168:D414))</f>
        <v>203</v>
      </c>
      <c r="C414" s="17" t="s">
        <v>237</v>
      </c>
      <c r="D414" s="9">
        <v>1954</v>
      </c>
      <c r="E414" s="31">
        <v>456.2</v>
      </c>
      <c r="F414" s="31">
        <v>237.8</v>
      </c>
      <c r="G414" s="31">
        <v>0</v>
      </c>
      <c r="H414" s="9">
        <v>620</v>
      </c>
      <c r="I414" s="9">
        <v>1095</v>
      </c>
      <c r="J414" s="9">
        <v>0</v>
      </c>
      <c r="K414" s="9">
        <v>375</v>
      </c>
      <c r="L414" s="9">
        <v>480</v>
      </c>
      <c r="M414" s="9">
        <v>0</v>
      </c>
      <c r="N414" s="9">
        <v>465</v>
      </c>
      <c r="O414" s="9">
        <v>78</v>
      </c>
      <c r="P414" s="9">
        <v>305</v>
      </c>
      <c r="Q414" s="9">
        <v>60</v>
      </c>
      <c r="R414" s="9">
        <v>430</v>
      </c>
      <c r="S414" s="9">
        <v>48</v>
      </c>
      <c r="T414" s="9">
        <v>0</v>
      </c>
      <c r="U414" s="13">
        <f t="shared" si="31"/>
        <v>3956</v>
      </c>
      <c r="V414" s="13">
        <f t="shared" si="35"/>
        <v>7589.26</v>
      </c>
      <c r="W414" s="36">
        <f t="shared" si="33"/>
        <v>1804727.2</v>
      </c>
      <c r="X414" s="15" t="s">
        <v>41</v>
      </c>
      <c r="Y414" s="9" t="s">
        <v>32</v>
      </c>
      <c r="Z414" s="34">
        <v>0</v>
      </c>
      <c r="AA414" s="34">
        <v>0</v>
      </c>
      <c r="AB414" s="34">
        <v>0</v>
      </c>
      <c r="AC414" s="13">
        <f t="shared" si="34"/>
        <v>1804727.2</v>
      </c>
    </row>
    <row r="415" spans="1:29" ht="20.25" customHeight="1" x14ac:dyDescent="0.3">
      <c r="A415" s="8">
        <v>2015</v>
      </c>
      <c r="B415" s="16">
        <f>IF(OR(D415=0,D415=""),"",COUNTA($D$168:D415))</f>
        <v>204</v>
      </c>
      <c r="C415" s="17" t="s">
        <v>616</v>
      </c>
      <c r="D415" s="9">
        <v>1954</v>
      </c>
      <c r="E415" s="31">
        <v>674.3</v>
      </c>
      <c r="F415" s="31">
        <v>349.6</v>
      </c>
      <c r="G415" s="31">
        <v>0</v>
      </c>
      <c r="H415" s="9">
        <v>620</v>
      </c>
      <c r="I415" s="9">
        <v>1095</v>
      </c>
      <c r="J415" s="9">
        <v>0</v>
      </c>
      <c r="K415" s="9">
        <v>375</v>
      </c>
      <c r="L415" s="9">
        <v>480</v>
      </c>
      <c r="M415" s="9">
        <v>0</v>
      </c>
      <c r="N415" s="9">
        <v>465</v>
      </c>
      <c r="O415" s="9">
        <v>78</v>
      </c>
      <c r="P415" s="9">
        <v>305</v>
      </c>
      <c r="Q415" s="9">
        <v>60</v>
      </c>
      <c r="R415" s="9">
        <v>430</v>
      </c>
      <c r="S415" s="9">
        <v>48</v>
      </c>
      <c r="T415" s="9">
        <v>0</v>
      </c>
      <c r="U415" s="13">
        <f t="shared" si="31"/>
        <v>3956</v>
      </c>
      <c r="V415" s="13">
        <f t="shared" si="35"/>
        <v>7630.24</v>
      </c>
      <c r="W415" s="36">
        <f t="shared" si="33"/>
        <v>2667530.7999999998</v>
      </c>
      <c r="X415" s="15" t="s">
        <v>41</v>
      </c>
      <c r="Y415" s="9" t="s">
        <v>32</v>
      </c>
      <c r="Z415" s="34">
        <v>0</v>
      </c>
      <c r="AA415" s="34">
        <v>0</v>
      </c>
      <c r="AB415" s="34">
        <v>0</v>
      </c>
      <c r="AC415" s="13">
        <f t="shared" si="34"/>
        <v>2667530.7999999998</v>
      </c>
    </row>
    <row r="416" spans="1:29" ht="20.25" customHeight="1" x14ac:dyDescent="0.3">
      <c r="A416" s="8">
        <v>2015</v>
      </c>
      <c r="B416" s="16">
        <f>IF(OR(D416=0,D416=""),"",COUNTA($D$168:D416))</f>
        <v>205</v>
      </c>
      <c r="C416" s="17" t="s">
        <v>238</v>
      </c>
      <c r="D416" s="9">
        <v>1954</v>
      </c>
      <c r="E416" s="31">
        <v>828</v>
      </c>
      <c r="F416" s="31">
        <v>447.8</v>
      </c>
      <c r="G416" s="31">
        <v>0</v>
      </c>
      <c r="H416" s="9">
        <v>620</v>
      </c>
      <c r="I416" s="9">
        <v>1095</v>
      </c>
      <c r="J416" s="9">
        <v>0</v>
      </c>
      <c r="K416" s="9">
        <v>375</v>
      </c>
      <c r="L416" s="9">
        <v>480</v>
      </c>
      <c r="M416" s="9">
        <v>0</v>
      </c>
      <c r="N416" s="9">
        <v>465</v>
      </c>
      <c r="O416" s="9">
        <v>78</v>
      </c>
      <c r="P416" s="9">
        <v>305</v>
      </c>
      <c r="Q416" s="9">
        <v>60</v>
      </c>
      <c r="R416" s="9">
        <v>430</v>
      </c>
      <c r="S416" s="9">
        <v>48</v>
      </c>
      <c r="T416" s="9">
        <v>0</v>
      </c>
      <c r="U416" s="13">
        <f t="shared" si="31"/>
        <v>3956</v>
      </c>
      <c r="V416" s="13">
        <f t="shared" si="35"/>
        <v>7314.8</v>
      </c>
      <c r="W416" s="36">
        <f t="shared" si="33"/>
        <v>3275568</v>
      </c>
      <c r="X416" s="15" t="s">
        <v>41</v>
      </c>
      <c r="Y416" s="9" t="s">
        <v>32</v>
      </c>
      <c r="Z416" s="34">
        <v>0</v>
      </c>
      <c r="AA416" s="34">
        <v>0</v>
      </c>
      <c r="AB416" s="34">
        <v>0</v>
      </c>
      <c r="AC416" s="13">
        <f t="shared" si="34"/>
        <v>3275568</v>
      </c>
    </row>
    <row r="417" spans="1:29" ht="20.25" customHeight="1" x14ac:dyDescent="0.3">
      <c r="A417" s="8">
        <v>2015</v>
      </c>
      <c r="B417" s="16">
        <f>IF(OR(D417=0,D417=""),"",COUNTA($D$168:D417))</f>
        <v>206</v>
      </c>
      <c r="C417" s="17" t="s">
        <v>239</v>
      </c>
      <c r="D417" s="9">
        <v>1954</v>
      </c>
      <c r="E417" s="31">
        <v>4057.9</v>
      </c>
      <c r="F417" s="31">
        <v>2062.9</v>
      </c>
      <c r="G417" s="31">
        <v>167.8</v>
      </c>
      <c r="H417" s="9">
        <v>620</v>
      </c>
      <c r="I417" s="9">
        <v>1095</v>
      </c>
      <c r="J417" s="9">
        <v>0</v>
      </c>
      <c r="K417" s="9">
        <v>375</v>
      </c>
      <c r="L417" s="9">
        <v>480</v>
      </c>
      <c r="M417" s="9">
        <v>0</v>
      </c>
      <c r="N417" s="9">
        <v>465</v>
      </c>
      <c r="O417" s="9">
        <v>78</v>
      </c>
      <c r="P417" s="9">
        <v>305</v>
      </c>
      <c r="Q417" s="9">
        <v>60</v>
      </c>
      <c r="R417" s="9">
        <v>430</v>
      </c>
      <c r="S417" s="9">
        <v>48</v>
      </c>
      <c r="T417" s="9">
        <v>0</v>
      </c>
      <c r="U417" s="13">
        <f t="shared" si="31"/>
        <v>3956</v>
      </c>
      <c r="V417" s="13">
        <f t="shared" si="35"/>
        <v>7196.42</v>
      </c>
      <c r="W417" s="36">
        <f t="shared" si="33"/>
        <v>16053052.4</v>
      </c>
      <c r="X417" s="15" t="s">
        <v>41</v>
      </c>
      <c r="Y417" s="9" t="s">
        <v>32</v>
      </c>
      <c r="Z417" s="34">
        <v>0</v>
      </c>
      <c r="AA417" s="34">
        <v>0</v>
      </c>
      <c r="AB417" s="34">
        <v>0</v>
      </c>
      <c r="AC417" s="13">
        <f t="shared" si="34"/>
        <v>16053052.4</v>
      </c>
    </row>
    <row r="418" spans="1:29" ht="20.25" customHeight="1" x14ac:dyDescent="0.3">
      <c r="A418" s="8">
        <v>2015</v>
      </c>
      <c r="B418" s="16">
        <f>IF(OR(D418=0,D418=""),"",COUNTA($D$168:D418))</f>
        <v>207</v>
      </c>
      <c r="C418" s="17" t="s">
        <v>240</v>
      </c>
      <c r="D418" s="9">
        <v>1954</v>
      </c>
      <c r="E418" s="31">
        <v>699.99</v>
      </c>
      <c r="F418" s="31">
        <v>372.19</v>
      </c>
      <c r="G418" s="31">
        <v>327.8</v>
      </c>
      <c r="H418" s="9">
        <v>620</v>
      </c>
      <c r="I418" s="9">
        <v>1095</v>
      </c>
      <c r="J418" s="9">
        <v>0</v>
      </c>
      <c r="K418" s="9">
        <v>375</v>
      </c>
      <c r="L418" s="9">
        <v>480</v>
      </c>
      <c r="M418" s="9">
        <v>0</v>
      </c>
      <c r="N418" s="9">
        <v>465</v>
      </c>
      <c r="O418" s="9">
        <v>78</v>
      </c>
      <c r="P418" s="9">
        <v>305</v>
      </c>
      <c r="Q418" s="9">
        <v>60</v>
      </c>
      <c r="R418" s="9">
        <v>430</v>
      </c>
      <c r="S418" s="9">
        <v>48</v>
      </c>
      <c r="T418" s="9">
        <v>0</v>
      </c>
      <c r="U418" s="13">
        <f t="shared" si="31"/>
        <v>3956</v>
      </c>
      <c r="V418" s="13">
        <f t="shared" si="35"/>
        <v>3956</v>
      </c>
      <c r="W418" s="36">
        <f t="shared" si="33"/>
        <v>2769160.44</v>
      </c>
      <c r="X418" s="15" t="s">
        <v>41</v>
      </c>
      <c r="Y418" s="9" t="s">
        <v>32</v>
      </c>
      <c r="Z418" s="34">
        <v>0</v>
      </c>
      <c r="AA418" s="34">
        <v>0</v>
      </c>
      <c r="AB418" s="34">
        <v>0</v>
      </c>
      <c r="AC418" s="13">
        <f t="shared" si="34"/>
        <v>2769160.44</v>
      </c>
    </row>
    <row r="419" spans="1:29" ht="20.25" customHeight="1" x14ac:dyDescent="0.3">
      <c r="A419" s="8">
        <v>2015</v>
      </c>
      <c r="B419" s="16">
        <f>IF(OR(D419=0,D419=""),"",COUNTA($D$168:D419))</f>
        <v>208</v>
      </c>
      <c r="C419" s="17" t="s">
        <v>241</v>
      </c>
      <c r="D419" s="9">
        <v>1954</v>
      </c>
      <c r="E419" s="31">
        <v>704.7</v>
      </c>
      <c r="F419" s="31">
        <v>385</v>
      </c>
      <c r="G419" s="31">
        <v>319.7</v>
      </c>
      <c r="H419" s="9">
        <v>620</v>
      </c>
      <c r="I419" s="9">
        <v>1095</v>
      </c>
      <c r="J419" s="9">
        <v>0</v>
      </c>
      <c r="K419" s="9">
        <v>375</v>
      </c>
      <c r="L419" s="9">
        <v>0</v>
      </c>
      <c r="M419" s="9">
        <v>0</v>
      </c>
      <c r="N419" s="9">
        <v>465</v>
      </c>
      <c r="O419" s="9">
        <v>78</v>
      </c>
      <c r="P419" s="9">
        <v>305</v>
      </c>
      <c r="Q419" s="9">
        <v>60</v>
      </c>
      <c r="R419" s="9">
        <v>430</v>
      </c>
      <c r="S419" s="9">
        <v>48</v>
      </c>
      <c r="T419" s="9">
        <v>0</v>
      </c>
      <c r="U419" s="13">
        <f t="shared" si="31"/>
        <v>3476</v>
      </c>
      <c r="V419" s="13">
        <f t="shared" si="35"/>
        <v>3476</v>
      </c>
      <c r="W419" s="36">
        <f t="shared" si="33"/>
        <v>2449537.2000000002</v>
      </c>
      <c r="X419" s="15" t="s">
        <v>41</v>
      </c>
      <c r="Y419" s="9" t="s">
        <v>32</v>
      </c>
      <c r="Z419" s="34">
        <v>0</v>
      </c>
      <c r="AA419" s="34">
        <v>0</v>
      </c>
      <c r="AB419" s="34">
        <v>0</v>
      </c>
      <c r="AC419" s="13">
        <f t="shared" si="34"/>
        <v>2449537.2000000002</v>
      </c>
    </row>
    <row r="420" spans="1:29" ht="20.25" customHeight="1" x14ac:dyDescent="0.3">
      <c r="A420" s="8">
        <v>2015</v>
      </c>
      <c r="B420" s="16">
        <f>IF(OR(D420=0,D420=""),"",COUNTA($D$168:D420))</f>
        <v>209</v>
      </c>
      <c r="C420" s="17" t="s">
        <v>716</v>
      </c>
      <c r="D420" s="9">
        <v>1954</v>
      </c>
      <c r="E420" s="31">
        <v>451.9</v>
      </c>
      <c r="F420" s="31">
        <v>406.1</v>
      </c>
      <c r="G420" s="31">
        <v>0</v>
      </c>
      <c r="H420" s="9">
        <v>620</v>
      </c>
      <c r="I420" s="9">
        <v>1095</v>
      </c>
      <c r="J420" s="9">
        <v>0</v>
      </c>
      <c r="K420" s="9">
        <v>375</v>
      </c>
      <c r="L420" s="9">
        <v>480</v>
      </c>
      <c r="M420" s="9">
        <v>0</v>
      </c>
      <c r="N420" s="9">
        <v>465</v>
      </c>
      <c r="O420" s="9">
        <v>78</v>
      </c>
      <c r="P420" s="9">
        <v>305</v>
      </c>
      <c r="Q420" s="9">
        <v>60</v>
      </c>
      <c r="R420" s="9">
        <v>430</v>
      </c>
      <c r="S420" s="9">
        <v>48</v>
      </c>
      <c r="T420" s="9">
        <v>0</v>
      </c>
      <c r="U420" s="13">
        <f t="shared" si="31"/>
        <v>3956</v>
      </c>
      <c r="V420" s="13">
        <f t="shared" si="35"/>
        <v>4402.16</v>
      </c>
      <c r="W420" s="36">
        <f t="shared" si="33"/>
        <v>1787716.4</v>
      </c>
      <c r="X420" s="15" t="s">
        <v>41</v>
      </c>
      <c r="Y420" s="9" t="s">
        <v>32</v>
      </c>
      <c r="Z420" s="34">
        <v>0</v>
      </c>
      <c r="AA420" s="34">
        <v>0</v>
      </c>
      <c r="AB420" s="34">
        <v>0</v>
      </c>
      <c r="AC420" s="13">
        <f t="shared" si="34"/>
        <v>1787716.4</v>
      </c>
    </row>
    <row r="421" spans="1:29" ht="20.25" customHeight="1" x14ac:dyDescent="0.3">
      <c r="A421" s="8">
        <v>2015</v>
      </c>
      <c r="B421" s="16">
        <f>IF(OR(D421=0,D421=""),"",COUNTA($D$168:D421))</f>
        <v>210</v>
      </c>
      <c r="C421" s="17" t="s">
        <v>242</v>
      </c>
      <c r="D421" s="9">
        <v>1954</v>
      </c>
      <c r="E421" s="31">
        <v>442.4</v>
      </c>
      <c r="F421" s="31">
        <v>396.4</v>
      </c>
      <c r="G421" s="31">
        <v>0</v>
      </c>
      <c r="H421" s="9">
        <v>620</v>
      </c>
      <c r="I421" s="9">
        <v>1095</v>
      </c>
      <c r="J421" s="9">
        <v>0</v>
      </c>
      <c r="K421" s="9">
        <v>375</v>
      </c>
      <c r="L421" s="9">
        <v>480</v>
      </c>
      <c r="M421" s="9">
        <v>0</v>
      </c>
      <c r="N421" s="9">
        <v>465</v>
      </c>
      <c r="O421" s="9">
        <v>78</v>
      </c>
      <c r="P421" s="9">
        <v>305</v>
      </c>
      <c r="Q421" s="9">
        <v>60</v>
      </c>
      <c r="R421" s="9">
        <v>430</v>
      </c>
      <c r="S421" s="9">
        <v>48</v>
      </c>
      <c r="T421" s="9">
        <v>0</v>
      </c>
      <c r="U421" s="13">
        <f t="shared" si="31"/>
        <v>3956</v>
      </c>
      <c r="V421" s="13">
        <f t="shared" si="35"/>
        <v>4415.07</v>
      </c>
      <c r="W421" s="36">
        <f t="shared" si="33"/>
        <v>1750134.4</v>
      </c>
      <c r="X421" s="15" t="s">
        <v>41</v>
      </c>
      <c r="Y421" s="9" t="s">
        <v>32</v>
      </c>
      <c r="Z421" s="34">
        <v>0</v>
      </c>
      <c r="AA421" s="34">
        <v>0</v>
      </c>
      <c r="AB421" s="34">
        <v>0</v>
      </c>
      <c r="AC421" s="13">
        <f t="shared" si="34"/>
        <v>1750134.4</v>
      </c>
    </row>
    <row r="422" spans="1:29" ht="20.25" customHeight="1" x14ac:dyDescent="0.3">
      <c r="A422" s="8">
        <v>2015</v>
      </c>
      <c r="B422" s="16">
        <f>IF(OR(D422=0,D422=""),"",COUNTA($D$168:D422))</f>
        <v>211</v>
      </c>
      <c r="C422" s="17" t="s">
        <v>243</v>
      </c>
      <c r="D422" s="9">
        <v>1954</v>
      </c>
      <c r="E422" s="31">
        <v>513.79999999999995</v>
      </c>
      <c r="F422" s="31">
        <v>474.1</v>
      </c>
      <c r="G422" s="31">
        <v>0</v>
      </c>
      <c r="H422" s="9">
        <v>620</v>
      </c>
      <c r="I422" s="9">
        <v>1095</v>
      </c>
      <c r="J422" s="9">
        <v>0</v>
      </c>
      <c r="K422" s="9">
        <v>375</v>
      </c>
      <c r="L422" s="9">
        <v>480</v>
      </c>
      <c r="M422" s="9">
        <v>0</v>
      </c>
      <c r="N422" s="9">
        <v>465</v>
      </c>
      <c r="O422" s="9">
        <v>78</v>
      </c>
      <c r="P422" s="9">
        <v>305</v>
      </c>
      <c r="Q422" s="9">
        <v>60</v>
      </c>
      <c r="R422" s="9">
        <v>430</v>
      </c>
      <c r="S422" s="9">
        <v>48</v>
      </c>
      <c r="T422" s="9">
        <v>0</v>
      </c>
      <c r="U422" s="13">
        <f t="shared" si="31"/>
        <v>3956</v>
      </c>
      <c r="V422" s="13">
        <f t="shared" si="35"/>
        <v>4287.2700000000004</v>
      </c>
      <c r="W422" s="36">
        <f t="shared" si="33"/>
        <v>2032592.8</v>
      </c>
      <c r="X422" s="15" t="s">
        <v>41</v>
      </c>
      <c r="Y422" s="9" t="s">
        <v>32</v>
      </c>
      <c r="Z422" s="34">
        <v>0</v>
      </c>
      <c r="AA422" s="34">
        <v>0</v>
      </c>
      <c r="AB422" s="34">
        <v>0</v>
      </c>
      <c r="AC422" s="13">
        <f t="shared" si="34"/>
        <v>2032592.8</v>
      </c>
    </row>
    <row r="423" spans="1:29" ht="20.25" customHeight="1" x14ac:dyDescent="0.3">
      <c r="A423" s="8">
        <v>2015</v>
      </c>
      <c r="B423" s="16">
        <f>IF(OR(D423=0,D423=""),"",COUNTA($D$168:D423))</f>
        <v>212</v>
      </c>
      <c r="C423" s="17" t="s">
        <v>244</v>
      </c>
      <c r="D423" s="9">
        <v>1954</v>
      </c>
      <c r="E423" s="31">
        <v>980.7</v>
      </c>
      <c r="F423" s="31">
        <v>520.9</v>
      </c>
      <c r="G423" s="31">
        <v>365.7</v>
      </c>
      <c r="H423" s="9">
        <v>620</v>
      </c>
      <c r="I423" s="9">
        <v>1095</v>
      </c>
      <c r="J423" s="9">
        <v>0</v>
      </c>
      <c r="K423" s="9">
        <v>375</v>
      </c>
      <c r="L423" s="9">
        <v>480</v>
      </c>
      <c r="M423" s="9">
        <v>0</v>
      </c>
      <c r="N423" s="9">
        <v>465</v>
      </c>
      <c r="O423" s="9">
        <v>78</v>
      </c>
      <c r="P423" s="9">
        <v>305</v>
      </c>
      <c r="Q423" s="9">
        <v>60</v>
      </c>
      <c r="R423" s="9">
        <v>430</v>
      </c>
      <c r="S423" s="9">
        <v>48</v>
      </c>
      <c r="T423" s="9">
        <v>0</v>
      </c>
      <c r="U423" s="13">
        <f t="shared" si="31"/>
        <v>3956</v>
      </c>
      <c r="V423" s="13">
        <f t="shared" si="35"/>
        <v>4375.87</v>
      </c>
      <c r="W423" s="36">
        <f t="shared" si="33"/>
        <v>3879649.2</v>
      </c>
      <c r="X423" s="15" t="s">
        <v>41</v>
      </c>
      <c r="Y423" s="9" t="s">
        <v>32</v>
      </c>
      <c r="Z423" s="34">
        <v>0</v>
      </c>
      <c r="AA423" s="34">
        <v>0</v>
      </c>
      <c r="AB423" s="34">
        <v>0</v>
      </c>
      <c r="AC423" s="13">
        <f t="shared" si="34"/>
        <v>3879649.2</v>
      </c>
    </row>
    <row r="424" spans="1:29" ht="20.25" customHeight="1" x14ac:dyDescent="0.3">
      <c r="A424" s="8">
        <v>2015</v>
      </c>
      <c r="B424" s="16">
        <f>IF(OR(D424=0,D424=""),"",COUNTA($D$168:D424))</f>
        <v>213</v>
      </c>
      <c r="C424" s="17" t="s">
        <v>518</v>
      </c>
      <c r="D424" s="9">
        <v>1954</v>
      </c>
      <c r="E424" s="31">
        <v>549</v>
      </c>
      <c r="F424" s="31">
        <v>372.6</v>
      </c>
      <c r="G424" s="31">
        <v>0</v>
      </c>
      <c r="H424" s="9">
        <v>620</v>
      </c>
      <c r="I424" s="9">
        <v>1095</v>
      </c>
      <c r="J424" s="9">
        <v>0</v>
      </c>
      <c r="K424" s="9">
        <v>375</v>
      </c>
      <c r="L424" s="9">
        <v>480</v>
      </c>
      <c r="M424" s="9">
        <v>0</v>
      </c>
      <c r="N424" s="9">
        <v>465</v>
      </c>
      <c r="O424" s="9">
        <v>78</v>
      </c>
      <c r="P424" s="9">
        <v>305</v>
      </c>
      <c r="Q424" s="9">
        <v>60</v>
      </c>
      <c r="R424" s="9">
        <v>430</v>
      </c>
      <c r="S424" s="9">
        <v>48</v>
      </c>
      <c r="T424" s="9">
        <v>0</v>
      </c>
      <c r="U424" s="13">
        <f t="shared" si="31"/>
        <v>3956</v>
      </c>
      <c r="V424" s="13">
        <f t="shared" si="35"/>
        <v>5828.89</v>
      </c>
      <c r="W424" s="36">
        <f t="shared" si="33"/>
        <v>2171844</v>
      </c>
      <c r="X424" s="15" t="s">
        <v>41</v>
      </c>
      <c r="Y424" s="9" t="s">
        <v>32</v>
      </c>
      <c r="Z424" s="34">
        <v>0</v>
      </c>
      <c r="AA424" s="34">
        <v>0</v>
      </c>
      <c r="AB424" s="34">
        <v>0</v>
      </c>
      <c r="AC424" s="13">
        <f t="shared" si="34"/>
        <v>2171844</v>
      </c>
    </row>
    <row r="425" spans="1:29" ht="20.25" customHeight="1" x14ac:dyDescent="0.3">
      <c r="A425" s="8">
        <v>2015</v>
      </c>
      <c r="B425" s="16">
        <f>IF(OR(D425=0,D425=""),"",COUNTA($D$168:D425))</f>
        <v>214</v>
      </c>
      <c r="C425" s="17" t="s">
        <v>478</v>
      </c>
      <c r="D425" s="9">
        <v>1954</v>
      </c>
      <c r="E425" s="31">
        <v>391.5</v>
      </c>
      <c r="F425" s="31">
        <v>272</v>
      </c>
      <c r="G425" s="31">
        <v>0</v>
      </c>
      <c r="H425" s="9">
        <v>620</v>
      </c>
      <c r="I425" s="9">
        <v>1095</v>
      </c>
      <c r="J425" s="9">
        <v>0</v>
      </c>
      <c r="K425" s="9">
        <v>375</v>
      </c>
      <c r="L425" s="9">
        <v>480</v>
      </c>
      <c r="M425" s="9">
        <v>0</v>
      </c>
      <c r="N425" s="9">
        <v>465</v>
      </c>
      <c r="O425" s="9">
        <v>78</v>
      </c>
      <c r="P425" s="9">
        <v>305</v>
      </c>
      <c r="Q425" s="9">
        <v>60</v>
      </c>
      <c r="R425" s="9">
        <v>430</v>
      </c>
      <c r="S425" s="9">
        <v>48</v>
      </c>
      <c r="T425" s="9">
        <v>0</v>
      </c>
      <c r="U425" s="13">
        <f t="shared" si="31"/>
        <v>3956</v>
      </c>
      <c r="V425" s="13">
        <f t="shared" si="35"/>
        <v>5694.02</v>
      </c>
      <c r="W425" s="36">
        <f t="shared" si="33"/>
        <v>1548774</v>
      </c>
      <c r="X425" s="15" t="s">
        <v>41</v>
      </c>
      <c r="Y425" s="9" t="s">
        <v>32</v>
      </c>
      <c r="Z425" s="34">
        <v>0</v>
      </c>
      <c r="AA425" s="34">
        <v>0</v>
      </c>
      <c r="AB425" s="34">
        <v>0</v>
      </c>
      <c r="AC425" s="13">
        <f t="shared" si="34"/>
        <v>1548774</v>
      </c>
    </row>
    <row r="426" spans="1:29" ht="20.25" customHeight="1" x14ac:dyDescent="0.3">
      <c r="A426" s="8">
        <v>2015</v>
      </c>
      <c r="B426" s="16">
        <f>IF(OR(D426=0,D426=""),"",COUNTA($D$168:D426))</f>
        <v>215</v>
      </c>
      <c r="C426" s="17" t="s">
        <v>245</v>
      </c>
      <c r="D426" s="9">
        <v>1954</v>
      </c>
      <c r="E426" s="31">
        <v>420.1</v>
      </c>
      <c r="F426" s="31">
        <v>384.7</v>
      </c>
      <c r="G426" s="31">
        <v>0</v>
      </c>
      <c r="H426" s="9">
        <v>620</v>
      </c>
      <c r="I426" s="9">
        <v>1095</v>
      </c>
      <c r="J426" s="9">
        <v>0</v>
      </c>
      <c r="K426" s="9">
        <v>375</v>
      </c>
      <c r="L426" s="9">
        <v>480</v>
      </c>
      <c r="M426" s="9">
        <v>0</v>
      </c>
      <c r="N426" s="9">
        <v>465</v>
      </c>
      <c r="O426" s="9">
        <v>78</v>
      </c>
      <c r="P426" s="9">
        <v>305</v>
      </c>
      <c r="Q426" s="9">
        <v>60</v>
      </c>
      <c r="R426" s="9">
        <v>430</v>
      </c>
      <c r="S426" s="9">
        <v>48</v>
      </c>
      <c r="T426" s="9">
        <v>0</v>
      </c>
      <c r="U426" s="13">
        <f t="shared" si="31"/>
        <v>3956</v>
      </c>
      <c r="V426" s="13">
        <f t="shared" si="35"/>
        <v>4320.03</v>
      </c>
      <c r="W426" s="36">
        <f t="shared" si="33"/>
        <v>1661915.6</v>
      </c>
      <c r="X426" s="15" t="s">
        <v>41</v>
      </c>
      <c r="Y426" s="9" t="s">
        <v>32</v>
      </c>
      <c r="Z426" s="34">
        <v>0</v>
      </c>
      <c r="AA426" s="34">
        <v>0</v>
      </c>
      <c r="AB426" s="34">
        <v>0</v>
      </c>
      <c r="AC426" s="13">
        <f t="shared" si="34"/>
        <v>1661915.6</v>
      </c>
    </row>
    <row r="427" spans="1:29" ht="20.25" customHeight="1" x14ac:dyDescent="0.3">
      <c r="A427" s="8">
        <v>2015</v>
      </c>
      <c r="B427" s="16">
        <f>IF(OR(D427=0,D427=""),"",COUNTA($D$168:D427))</f>
        <v>216</v>
      </c>
      <c r="C427" s="17" t="s">
        <v>407</v>
      </c>
      <c r="D427" s="9">
        <v>1954</v>
      </c>
      <c r="E427" s="31">
        <v>461.1</v>
      </c>
      <c r="F427" s="31">
        <v>418.2</v>
      </c>
      <c r="G427" s="31">
        <v>42.9</v>
      </c>
      <c r="H427" s="9">
        <v>620</v>
      </c>
      <c r="I427" s="9">
        <v>1095</v>
      </c>
      <c r="J427" s="9">
        <v>0</v>
      </c>
      <c r="K427" s="9">
        <v>375</v>
      </c>
      <c r="L427" s="9">
        <v>480</v>
      </c>
      <c r="M427" s="9">
        <v>0</v>
      </c>
      <c r="N427" s="9">
        <v>465</v>
      </c>
      <c r="O427" s="9">
        <v>78</v>
      </c>
      <c r="P427" s="9">
        <v>305</v>
      </c>
      <c r="Q427" s="9">
        <v>60</v>
      </c>
      <c r="R427" s="9">
        <v>430</v>
      </c>
      <c r="S427" s="9">
        <v>48</v>
      </c>
      <c r="T427" s="9">
        <v>0</v>
      </c>
      <c r="U427" s="13">
        <f t="shared" si="31"/>
        <v>3956</v>
      </c>
      <c r="V427" s="13">
        <f t="shared" si="35"/>
        <v>3956</v>
      </c>
      <c r="W427" s="36">
        <f t="shared" si="33"/>
        <v>1824111.6</v>
      </c>
      <c r="X427" s="15" t="s">
        <v>41</v>
      </c>
      <c r="Y427" s="9" t="s">
        <v>32</v>
      </c>
      <c r="Z427" s="34">
        <v>0</v>
      </c>
      <c r="AA427" s="34">
        <v>0</v>
      </c>
      <c r="AB427" s="34">
        <v>0</v>
      </c>
      <c r="AC427" s="13">
        <f t="shared" si="34"/>
        <v>1824111.6</v>
      </c>
    </row>
    <row r="428" spans="1:29" ht="20.25" customHeight="1" x14ac:dyDescent="0.3">
      <c r="A428" s="8">
        <v>2015</v>
      </c>
      <c r="B428" s="16">
        <f>IF(OR(D428=0,D428=""),"",COUNTA($D$168:D428))</f>
        <v>217</v>
      </c>
      <c r="C428" s="17" t="s">
        <v>246</v>
      </c>
      <c r="D428" s="9">
        <v>1954</v>
      </c>
      <c r="E428" s="31">
        <v>387.2</v>
      </c>
      <c r="F428" s="31">
        <v>387.2</v>
      </c>
      <c r="G428" s="31">
        <v>0</v>
      </c>
      <c r="H428" s="9">
        <v>620</v>
      </c>
      <c r="I428" s="9">
        <v>1095</v>
      </c>
      <c r="J428" s="9">
        <v>0</v>
      </c>
      <c r="K428" s="9">
        <v>375</v>
      </c>
      <c r="L428" s="9">
        <v>480</v>
      </c>
      <c r="M428" s="9">
        <v>0</v>
      </c>
      <c r="N428" s="9">
        <v>465</v>
      </c>
      <c r="O428" s="9">
        <v>78</v>
      </c>
      <c r="P428" s="9">
        <v>305</v>
      </c>
      <c r="Q428" s="9">
        <v>60</v>
      </c>
      <c r="R428" s="9">
        <v>430</v>
      </c>
      <c r="S428" s="9">
        <v>48</v>
      </c>
      <c r="T428" s="9">
        <v>0</v>
      </c>
      <c r="U428" s="13">
        <f t="shared" si="31"/>
        <v>3956</v>
      </c>
      <c r="V428" s="13">
        <f t="shared" si="35"/>
        <v>3956</v>
      </c>
      <c r="W428" s="36">
        <f t="shared" si="33"/>
        <v>1531763.2</v>
      </c>
      <c r="X428" s="15" t="s">
        <v>41</v>
      </c>
      <c r="Y428" s="9" t="s">
        <v>32</v>
      </c>
      <c r="Z428" s="34">
        <v>0</v>
      </c>
      <c r="AA428" s="34">
        <v>0</v>
      </c>
      <c r="AB428" s="34">
        <v>0</v>
      </c>
      <c r="AC428" s="13">
        <f t="shared" si="34"/>
        <v>1531763.2</v>
      </c>
    </row>
    <row r="429" spans="1:29" ht="20.25" customHeight="1" x14ac:dyDescent="0.3">
      <c r="A429" s="8">
        <v>2015</v>
      </c>
      <c r="B429" s="16">
        <f>IF(OR(D429=0,D429=""),"",COUNTA($D$168:D429))</f>
        <v>218</v>
      </c>
      <c r="C429" s="17" t="s">
        <v>479</v>
      </c>
      <c r="D429" s="9">
        <v>1954</v>
      </c>
      <c r="E429" s="31">
        <v>395.4</v>
      </c>
      <c r="F429" s="31">
        <v>271.8</v>
      </c>
      <c r="G429" s="31">
        <v>0</v>
      </c>
      <c r="H429" s="9">
        <v>620</v>
      </c>
      <c r="I429" s="9">
        <v>1095</v>
      </c>
      <c r="J429" s="9">
        <v>0</v>
      </c>
      <c r="K429" s="9">
        <v>375</v>
      </c>
      <c r="L429" s="9">
        <v>480</v>
      </c>
      <c r="M429" s="9">
        <v>0</v>
      </c>
      <c r="N429" s="9">
        <v>465</v>
      </c>
      <c r="O429" s="9">
        <v>78</v>
      </c>
      <c r="P429" s="9">
        <v>305</v>
      </c>
      <c r="Q429" s="9">
        <v>60</v>
      </c>
      <c r="R429" s="9">
        <v>430</v>
      </c>
      <c r="S429" s="9">
        <v>48</v>
      </c>
      <c r="T429" s="9">
        <v>0</v>
      </c>
      <c r="U429" s="13">
        <f t="shared" si="31"/>
        <v>3956</v>
      </c>
      <c r="V429" s="13">
        <f t="shared" si="35"/>
        <v>5754.98</v>
      </c>
      <c r="W429" s="36">
        <f t="shared" si="33"/>
        <v>1564202.4</v>
      </c>
      <c r="X429" s="15" t="s">
        <v>41</v>
      </c>
      <c r="Y429" s="9" t="s">
        <v>32</v>
      </c>
      <c r="Z429" s="34">
        <v>0</v>
      </c>
      <c r="AA429" s="34">
        <v>0</v>
      </c>
      <c r="AB429" s="34">
        <v>0</v>
      </c>
      <c r="AC429" s="13">
        <f t="shared" si="34"/>
        <v>1564202.4</v>
      </c>
    </row>
    <row r="430" spans="1:29" ht="20.25" customHeight="1" x14ac:dyDescent="0.3">
      <c r="A430" s="8">
        <v>2015</v>
      </c>
      <c r="B430" s="16">
        <f>IF(OR(D430=0,D430=""),"",COUNTA($D$168:D430))</f>
        <v>219</v>
      </c>
      <c r="C430" s="17" t="s">
        <v>247</v>
      </c>
      <c r="D430" s="9">
        <v>1955</v>
      </c>
      <c r="E430" s="31">
        <v>1153.4000000000001</v>
      </c>
      <c r="F430" s="31">
        <v>618.1</v>
      </c>
      <c r="G430" s="31">
        <v>44.1</v>
      </c>
      <c r="H430" s="9">
        <v>620</v>
      </c>
      <c r="I430" s="9">
        <v>1095</v>
      </c>
      <c r="J430" s="9">
        <v>0</v>
      </c>
      <c r="K430" s="9">
        <v>375</v>
      </c>
      <c r="L430" s="9">
        <v>480</v>
      </c>
      <c r="M430" s="9">
        <v>0</v>
      </c>
      <c r="N430" s="9">
        <v>465</v>
      </c>
      <c r="O430" s="9">
        <v>78</v>
      </c>
      <c r="P430" s="9">
        <v>305</v>
      </c>
      <c r="Q430" s="9">
        <v>60</v>
      </c>
      <c r="R430" s="9">
        <v>430</v>
      </c>
      <c r="S430" s="9">
        <v>48</v>
      </c>
      <c r="T430" s="9">
        <v>0</v>
      </c>
      <c r="U430" s="13">
        <f t="shared" si="31"/>
        <v>3956</v>
      </c>
      <c r="V430" s="13">
        <f t="shared" si="35"/>
        <v>6890.44</v>
      </c>
      <c r="W430" s="36">
        <f t="shared" si="33"/>
        <v>4562850.4000000004</v>
      </c>
      <c r="X430" s="15" t="s">
        <v>41</v>
      </c>
      <c r="Y430" s="9" t="s">
        <v>32</v>
      </c>
      <c r="Z430" s="34">
        <v>0</v>
      </c>
      <c r="AA430" s="34">
        <v>0</v>
      </c>
      <c r="AB430" s="34">
        <v>0</v>
      </c>
      <c r="AC430" s="13">
        <f t="shared" si="34"/>
        <v>4562850.4000000004</v>
      </c>
    </row>
    <row r="431" spans="1:29" ht="20.25" customHeight="1" x14ac:dyDescent="0.3">
      <c r="A431" s="8">
        <v>2015</v>
      </c>
      <c r="B431" s="16">
        <f>IF(OR(D431=0,D431=""),"",COUNTA($D$168:D431))</f>
        <v>220</v>
      </c>
      <c r="C431" s="17" t="s">
        <v>248</v>
      </c>
      <c r="D431" s="9">
        <v>1955</v>
      </c>
      <c r="E431" s="31">
        <v>1362.4</v>
      </c>
      <c r="F431" s="31">
        <v>1362.4</v>
      </c>
      <c r="G431" s="31">
        <v>0</v>
      </c>
      <c r="H431" s="9">
        <v>620</v>
      </c>
      <c r="I431" s="9">
        <v>1095</v>
      </c>
      <c r="J431" s="9">
        <v>0</v>
      </c>
      <c r="K431" s="9">
        <v>375</v>
      </c>
      <c r="L431" s="9">
        <v>480</v>
      </c>
      <c r="M431" s="9">
        <v>0</v>
      </c>
      <c r="N431" s="9">
        <v>465</v>
      </c>
      <c r="O431" s="9">
        <v>78</v>
      </c>
      <c r="P431" s="9">
        <v>305</v>
      </c>
      <c r="Q431" s="9">
        <v>60</v>
      </c>
      <c r="R431" s="9">
        <v>430</v>
      </c>
      <c r="S431" s="9">
        <v>48</v>
      </c>
      <c r="T431" s="9">
        <v>0</v>
      </c>
      <c r="U431" s="13">
        <f t="shared" si="31"/>
        <v>3956</v>
      </c>
      <c r="V431" s="13">
        <f t="shared" si="35"/>
        <v>3956</v>
      </c>
      <c r="W431" s="36">
        <f t="shared" si="33"/>
        <v>5389654.4000000004</v>
      </c>
      <c r="X431" s="15" t="s">
        <v>41</v>
      </c>
      <c r="Y431" s="9" t="s">
        <v>32</v>
      </c>
      <c r="Z431" s="34">
        <v>0</v>
      </c>
      <c r="AA431" s="34">
        <v>0</v>
      </c>
      <c r="AB431" s="34">
        <v>0</v>
      </c>
      <c r="AC431" s="13">
        <f t="shared" si="34"/>
        <v>5389654.4000000004</v>
      </c>
    </row>
    <row r="432" spans="1:29" ht="20.25" customHeight="1" x14ac:dyDescent="0.3">
      <c r="A432" s="8">
        <v>2015</v>
      </c>
      <c r="B432" s="16">
        <f>IF(OR(D432=0,D432=""),"",COUNTA($D$168:D432))</f>
        <v>221</v>
      </c>
      <c r="C432" s="17" t="s">
        <v>249</v>
      </c>
      <c r="D432" s="9">
        <v>1955</v>
      </c>
      <c r="E432" s="31">
        <v>1492.5</v>
      </c>
      <c r="F432" s="31">
        <v>1376.1</v>
      </c>
      <c r="G432" s="31">
        <v>116.4</v>
      </c>
      <c r="H432" s="9">
        <v>620</v>
      </c>
      <c r="I432" s="9">
        <v>1095</v>
      </c>
      <c r="J432" s="9">
        <v>0</v>
      </c>
      <c r="K432" s="9">
        <v>375</v>
      </c>
      <c r="L432" s="9">
        <v>480</v>
      </c>
      <c r="M432" s="9">
        <v>0</v>
      </c>
      <c r="N432" s="9">
        <v>465</v>
      </c>
      <c r="O432" s="9">
        <v>78</v>
      </c>
      <c r="P432" s="9">
        <v>305</v>
      </c>
      <c r="Q432" s="9">
        <v>60</v>
      </c>
      <c r="R432" s="9">
        <v>430</v>
      </c>
      <c r="S432" s="9">
        <v>48</v>
      </c>
      <c r="T432" s="9">
        <v>0</v>
      </c>
      <c r="U432" s="13">
        <f t="shared" si="31"/>
        <v>3956</v>
      </c>
      <c r="V432" s="13">
        <f t="shared" si="35"/>
        <v>3956</v>
      </c>
      <c r="W432" s="36">
        <f t="shared" si="33"/>
        <v>5904330</v>
      </c>
      <c r="X432" s="15" t="s">
        <v>41</v>
      </c>
      <c r="Y432" s="9" t="s">
        <v>32</v>
      </c>
      <c r="Z432" s="34">
        <v>0</v>
      </c>
      <c r="AA432" s="34">
        <v>0</v>
      </c>
      <c r="AB432" s="34">
        <v>0</v>
      </c>
      <c r="AC432" s="13">
        <f t="shared" si="34"/>
        <v>5904330</v>
      </c>
    </row>
    <row r="433" spans="1:29" ht="20.25" customHeight="1" x14ac:dyDescent="0.3">
      <c r="A433" s="8">
        <v>2015</v>
      </c>
      <c r="B433" s="16">
        <f>IF(OR(D433=0,D433=""),"",COUNTA($D$168:D433))</f>
        <v>222</v>
      </c>
      <c r="C433" s="17" t="s">
        <v>250</v>
      </c>
      <c r="D433" s="9">
        <v>1955</v>
      </c>
      <c r="E433" s="31">
        <v>418.6</v>
      </c>
      <c r="F433" s="31">
        <v>379</v>
      </c>
      <c r="G433" s="31">
        <v>0</v>
      </c>
      <c r="H433" s="9">
        <v>620</v>
      </c>
      <c r="I433" s="9">
        <v>1095</v>
      </c>
      <c r="J433" s="9">
        <v>0</v>
      </c>
      <c r="K433" s="9">
        <v>375</v>
      </c>
      <c r="L433" s="9">
        <v>480</v>
      </c>
      <c r="M433" s="9">
        <v>0</v>
      </c>
      <c r="N433" s="9">
        <v>465</v>
      </c>
      <c r="O433" s="9">
        <v>78</v>
      </c>
      <c r="P433" s="9">
        <v>305</v>
      </c>
      <c r="Q433" s="9">
        <v>60</v>
      </c>
      <c r="R433" s="9">
        <v>430</v>
      </c>
      <c r="S433" s="9">
        <v>48</v>
      </c>
      <c r="T433" s="9">
        <v>0</v>
      </c>
      <c r="U433" s="13">
        <f t="shared" si="31"/>
        <v>3956</v>
      </c>
      <c r="V433" s="13">
        <f t="shared" si="35"/>
        <v>4369.34</v>
      </c>
      <c r="W433" s="36">
        <f t="shared" si="33"/>
        <v>1655981.6</v>
      </c>
      <c r="X433" s="15" t="s">
        <v>41</v>
      </c>
      <c r="Y433" s="9" t="s">
        <v>32</v>
      </c>
      <c r="Z433" s="34">
        <v>0</v>
      </c>
      <c r="AA433" s="34">
        <v>0</v>
      </c>
      <c r="AB433" s="34">
        <v>0</v>
      </c>
      <c r="AC433" s="13">
        <f t="shared" si="34"/>
        <v>1655981.6</v>
      </c>
    </row>
    <row r="434" spans="1:29" ht="20.25" customHeight="1" x14ac:dyDescent="0.3">
      <c r="A434" s="8">
        <v>2015</v>
      </c>
      <c r="B434" s="16">
        <f>IF(OR(D434=0,D434=""),"",COUNTA($D$168:D434))</f>
        <v>223</v>
      </c>
      <c r="C434" s="17" t="s">
        <v>251</v>
      </c>
      <c r="D434" s="9">
        <v>1955</v>
      </c>
      <c r="E434" s="31">
        <v>464.7</v>
      </c>
      <c r="F434" s="31">
        <v>365.8</v>
      </c>
      <c r="G434" s="31">
        <v>0</v>
      </c>
      <c r="H434" s="9">
        <v>620</v>
      </c>
      <c r="I434" s="9">
        <v>1095</v>
      </c>
      <c r="J434" s="9">
        <v>0</v>
      </c>
      <c r="K434" s="9">
        <v>375</v>
      </c>
      <c r="L434" s="9">
        <v>480</v>
      </c>
      <c r="M434" s="9">
        <v>0</v>
      </c>
      <c r="N434" s="9">
        <v>465</v>
      </c>
      <c r="O434" s="9">
        <v>78</v>
      </c>
      <c r="P434" s="9">
        <v>305</v>
      </c>
      <c r="Q434" s="9">
        <v>60</v>
      </c>
      <c r="R434" s="9">
        <v>430</v>
      </c>
      <c r="S434" s="9">
        <v>48</v>
      </c>
      <c r="T434" s="9">
        <v>0</v>
      </c>
      <c r="U434" s="13">
        <f t="shared" si="31"/>
        <v>3956</v>
      </c>
      <c r="V434" s="13">
        <f t="shared" si="35"/>
        <v>5025.57</v>
      </c>
      <c r="W434" s="36">
        <f t="shared" si="33"/>
        <v>1838353.2</v>
      </c>
      <c r="X434" s="15" t="s">
        <v>41</v>
      </c>
      <c r="Y434" s="9" t="s">
        <v>32</v>
      </c>
      <c r="Z434" s="34">
        <v>0</v>
      </c>
      <c r="AA434" s="34">
        <v>0</v>
      </c>
      <c r="AB434" s="34">
        <v>0</v>
      </c>
      <c r="AC434" s="13">
        <f t="shared" si="34"/>
        <v>1838353.2</v>
      </c>
    </row>
    <row r="435" spans="1:29" ht="20.25" customHeight="1" x14ac:dyDescent="0.3">
      <c r="A435" s="8">
        <v>2015</v>
      </c>
      <c r="B435" s="16">
        <f>IF(OR(D435=0,D435=""),"",COUNTA($D$168:D435))</f>
        <v>224</v>
      </c>
      <c r="C435" s="17" t="s">
        <v>252</v>
      </c>
      <c r="D435" s="9">
        <v>1955</v>
      </c>
      <c r="E435" s="31">
        <v>846.4</v>
      </c>
      <c r="F435" s="31">
        <v>614.9</v>
      </c>
      <c r="G435" s="31">
        <v>0</v>
      </c>
      <c r="H435" s="9">
        <v>620</v>
      </c>
      <c r="I435" s="9">
        <v>1095</v>
      </c>
      <c r="J435" s="9">
        <v>0</v>
      </c>
      <c r="K435" s="9">
        <v>375</v>
      </c>
      <c r="L435" s="9">
        <v>480</v>
      </c>
      <c r="M435" s="9">
        <v>0</v>
      </c>
      <c r="N435" s="9">
        <v>465</v>
      </c>
      <c r="O435" s="9">
        <v>78</v>
      </c>
      <c r="P435" s="9">
        <v>305</v>
      </c>
      <c r="Q435" s="9">
        <v>60</v>
      </c>
      <c r="R435" s="9">
        <v>430</v>
      </c>
      <c r="S435" s="9">
        <v>48</v>
      </c>
      <c r="T435" s="9">
        <v>0</v>
      </c>
      <c r="U435" s="13">
        <f t="shared" si="31"/>
        <v>3956</v>
      </c>
      <c r="V435" s="13">
        <f t="shared" si="35"/>
        <v>5445.37</v>
      </c>
      <c r="W435" s="36">
        <f t="shared" si="33"/>
        <v>3348358.4</v>
      </c>
      <c r="X435" s="15" t="s">
        <v>41</v>
      </c>
      <c r="Y435" s="9" t="s">
        <v>32</v>
      </c>
      <c r="Z435" s="34">
        <v>0</v>
      </c>
      <c r="AA435" s="34">
        <v>0</v>
      </c>
      <c r="AB435" s="34">
        <v>0</v>
      </c>
      <c r="AC435" s="13">
        <f t="shared" si="34"/>
        <v>3348358.4</v>
      </c>
    </row>
    <row r="436" spans="1:29" ht="20.25" customHeight="1" x14ac:dyDescent="0.3">
      <c r="A436" s="8">
        <v>2015</v>
      </c>
      <c r="B436" s="16">
        <f>IF(OR(D436=0,D436=""),"",COUNTA($D$168:D436))</f>
        <v>225</v>
      </c>
      <c r="C436" s="17" t="s">
        <v>253</v>
      </c>
      <c r="D436" s="9">
        <v>1955</v>
      </c>
      <c r="E436" s="31">
        <v>618.79999999999995</v>
      </c>
      <c r="F436" s="31">
        <v>417.7</v>
      </c>
      <c r="G436" s="31">
        <v>0</v>
      </c>
      <c r="H436" s="9">
        <v>620</v>
      </c>
      <c r="I436" s="9">
        <v>1095</v>
      </c>
      <c r="J436" s="9">
        <v>0</v>
      </c>
      <c r="K436" s="9">
        <v>375</v>
      </c>
      <c r="L436" s="9">
        <v>480</v>
      </c>
      <c r="M436" s="9">
        <v>0</v>
      </c>
      <c r="N436" s="9">
        <v>465</v>
      </c>
      <c r="O436" s="9">
        <v>78</v>
      </c>
      <c r="P436" s="9">
        <v>305</v>
      </c>
      <c r="Q436" s="9">
        <v>60</v>
      </c>
      <c r="R436" s="9">
        <v>430</v>
      </c>
      <c r="S436" s="9">
        <v>48</v>
      </c>
      <c r="T436" s="9">
        <v>0</v>
      </c>
      <c r="U436" s="13">
        <f t="shared" si="31"/>
        <v>3956</v>
      </c>
      <c r="V436" s="13">
        <f t="shared" si="35"/>
        <v>5860.6</v>
      </c>
      <c r="W436" s="36">
        <f t="shared" si="33"/>
        <v>2447972.7999999998</v>
      </c>
      <c r="X436" s="15" t="s">
        <v>41</v>
      </c>
      <c r="Y436" s="9" t="s">
        <v>32</v>
      </c>
      <c r="Z436" s="34">
        <v>0</v>
      </c>
      <c r="AA436" s="34">
        <v>0</v>
      </c>
      <c r="AB436" s="34">
        <v>0</v>
      </c>
      <c r="AC436" s="13">
        <f t="shared" si="34"/>
        <v>2447972.7999999998</v>
      </c>
    </row>
    <row r="437" spans="1:29" ht="20.25" customHeight="1" x14ac:dyDescent="0.3">
      <c r="A437" s="8">
        <v>2015</v>
      </c>
      <c r="B437" s="16">
        <f>IF(OR(D437=0,D437=""),"",COUNTA($D$168:D437))</f>
        <v>226</v>
      </c>
      <c r="C437" s="17" t="s">
        <v>254</v>
      </c>
      <c r="D437" s="9">
        <v>1955</v>
      </c>
      <c r="E437" s="31">
        <v>4402.3</v>
      </c>
      <c r="F437" s="31">
        <v>2576.6999999999998</v>
      </c>
      <c r="G437" s="31">
        <v>1148.7</v>
      </c>
      <c r="H437" s="9">
        <v>620</v>
      </c>
      <c r="I437" s="9">
        <v>1095</v>
      </c>
      <c r="J437" s="9">
        <v>0</v>
      </c>
      <c r="K437" s="9">
        <v>375</v>
      </c>
      <c r="L437" s="9">
        <v>480</v>
      </c>
      <c r="M437" s="9">
        <v>0</v>
      </c>
      <c r="N437" s="9">
        <v>465</v>
      </c>
      <c r="O437" s="9">
        <v>0</v>
      </c>
      <c r="P437" s="9">
        <v>305</v>
      </c>
      <c r="Q437" s="9">
        <v>60</v>
      </c>
      <c r="R437" s="9">
        <v>430</v>
      </c>
      <c r="S437" s="9">
        <v>48</v>
      </c>
      <c r="T437" s="9">
        <v>0</v>
      </c>
      <c r="U437" s="13">
        <f t="shared" si="31"/>
        <v>3878</v>
      </c>
      <c r="V437" s="13">
        <f t="shared" ref="V437:V464" si="36">W437/(F437+G437)</f>
        <v>4582.63</v>
      </c>
      <c r="W437" s="36">
        <f t="shared" si="33"/>
        <v>17072119.399999999</v>
      </c>
      <c r="X437" s="15" t="s">
        <v>41</v>
      </c>
      <c r="Y437" s="9" t="s">
        <v>32</v>
      </c>
      <c r="Z437" s="34">
        <v>0</v>
      </c>
      <c r="AA437" s="34">
        <v>0</v>
      </c>
      <c r="AB437" s="34">
        <v>0</v>
      </c>
      <c r="AC437" s="13">
        <f t="shared" si="34"/>
        <v>17072119.399999999</v>
      </c>
    </row>
    <row r="438" spans="1:29" ht="20.25" customHeight="1" x14ac:dyDescent="0.3">
      <c r="A438" s="8">
        <v>2015</v>
      </c>
      <c r="B438" s="16">
        <f>IF(OR(D438=0,D438=""),"",COUNTA($D$168:D438))</f>
        <v>227</v>
      </c>
      <c r="C438" s="17" t="s">
        <v>519</v>
      </c>
      <c r="D438" s="9">
        <v>1955</v>
      </c>
      <c r="E438" s="31">
        <v>761.7</v>
      </c>
      <c r="F438" s="31">
        <v>516.6</v>
      </c>
      <c r="G438" s="31">
        <v>0</v>
      </c>
      <c r="H438" s="9">
        <v>620</v>
      </c>
      <c r="I438" s="9">
        <v>1095</v>
      </c>
      <c r="J438" s="9">
        <v>0</v>
      </c>
      <c r="K438" s="9">
        <v>375</v>
      </c>
      <c r="L438" s="9">
        <v>480</v>
      </c>
      <c r="M438" s="9">
        <v>0</v>
      </c>
      <c r="N438" s="9">
        <v>465</v>
      </c>
      <c r="O438" s="9">
        <v>78</v>
      </c>
      <c r="P438" s="9">
        <v>305</v>
      </c>
      <c r="Q438" s="9">
        <v>60</v>
      </c>
      <c r="R438" s="9">
        <v>430</v>
      </c>
      <c r="S438" s="9">
        <v>48</v>
      </c>
      <c r="T438" s="9">
        <v>0</v>
      </c>
      <c r="U438" s="13">
        <f t="shared" si="31"/>
        <v>3956</v>
      </c>
      <c r="V438" s="13">
        <f t="shared" si="36"/>
        <v>5832.92</v>
      </c>
      <c r="W438" s="36">
        <f t="shared" si="33"/>
        <v>3013285.2</v>
      </c>
      <c r="X438" s="15" t="s">
        <v>41</v>
      </c>
      <c r="Y438" s="9" t="s">
        <v>32</v>
      </c>
      <c r="Z438" s="34">
        <v>0</v>
      </c>
      <c r="AA438" s="34">
        <v>0</v>
      </c>
      <c r="AB438" s="34">
        <v>0</v>
      </c>
      <c r="AC438" s="13">
        <f t="shared" si="34"/>
        <v>3013285.2</v>
      </c>
    </row>
    <row r="439" spans="1:29" ht="20.25" customHeight="1" x14ac:dyDescent="0.3">
      <c r="A439" s="8">
        <v>2015</v>
      </c>
      <c r="B439" s="16">
        <f>IF(OR(D439=0,D439=""),"",COUNTA($D$168:D439))</f>
        <v>228</v>
      </c>
      <c r="C439" s="17" t="s">
        <v>520</v>
      </c>
      <c r="D439" s="9">
        <v>1955</v>
      </c>
      <c r="E439" s="31">
        <v>867.6</v>
      </c>
      <c r="F439" s="31">
        <v>516.6</v>
      </c>
      <c r="G439" s="31">
        <v>0</v>
      </c>
      <c r="H439" s="9">
        <v>620</v>
      </c>
      <c r="I439" s="9">
        <v>1095</v>
      </c>
      <c r="J439" s="9">
        <v>0</v>
      </c>
      <c r="K439" s="9">
        <v>375</v>
      </c>
      <c r="L439" s="9">
        <v>480</v>
      </c>
      <c r="M439" s="9">
        <v>0</v>
      </c>
      <c r="N439" s="9">
        <v>465</v>
      </c>
      <c r="O439" s="9">
        <v>78</v>
      </c>
      <c r="P439" s="9">
        <v>305</v>
      </c>
      <c r="Q439" s="9">
        <v>60</v>
      </c>
      <c r="R439" s="9">
        <v>430</v>
      </c>
      <c r="S439" s="9">
        <v>48</v>
      </c>
      <c r="T439" s="9">
        <v>0</v>
      </c>
      <c r="U439" s="13">
        <f t="shared" si="31"/>
        <v>3956</v>
      </c>
      <c r="V439" s="13">
        <f t="shared" si="36"/>
        <v>6643.87</v>
      </c>
      <c r="W439" s="36">
        <f t="shared" si="33"/>
        <v>3432225.6</v>
      </c>
      <c r="X439" s="15" t="s">
        <v>41</v>
      </c>
      <c r="Y439" s="9" t="s">
        <v>32</v>
      </c>
      <c r="Z439" s="34">
        <v>0</v>
      </c>
      <c r="AA439" s="34">
        <v>0</v>
      </c>
      <c r="AB439" s="34">
        <v>0</v>
      </c>
      <c r="AC439" s="13">
        <f t="shared" si="34"/>
        <v>3432225.6</v>
      </c>
    </row>
    <row r="440" spans="1:29" ht="20.25" customHeight="1" x14ac:dyDescent="0.3">
      <c r="A440" s="8">
        <v>2015</v>
      </c>
      <c r="B440" s="16">
        <f>IF(OR(D440=0,D440=""),"",COUNTA($D$168:D440))</f>
        <v>229</v>
      </c>
      <c r="C440" s="17" t="s">
        <v>480</v>
      </c>
      <c r="D440" s="9">
        <v>1955</v>
      </c>
      <c r="E440" s="31">
        <v>958.4</v>
      </c>
      <c r="F440" s="31">
        <v>665.8</v>
      </c>
      <c r="G440" s="31">
        <v>292.39999999999998</v>
      </c>
      <c r="H440" s="9">
        <v>620</v>
      </c>
      <c r="I440" s="9">
        <v>1095</v>
      </c>
      <c r="J440" s="9">
        <v>0</v>
      </c>
      <c r="K440" s="9">
        <v>375</v>
      </c>
      <c r="L440" s="9">
        <v>480</v>
      </c>
      <c r="M440" s="9">
        <v>0</v>
      </c>
      <c r="N440" s="9">
        <v>465</v>
      </c>
      <c r="O440" s="9">
        <v>78</v>
      </c>
      <c r="P440" s="9">
        <v>305</v>
      </c>
      <c r="Q440" s="9">
        <v>60</v>
      </c>
      <c r="R440" s="9">
        <v>430</v>
      </c>
      <c r="S440" s="9">
        <v>48</v>
      </c>
      <c r="T440" s="9">
        <v>0</v>
      </c>
      <c r="U440" s="13">
        <f t="shared" si="31"/>
        <v>3956</v>
      </c>
      <c r="V440" s="13">
        <f t="shared" si="36"/>
        <v>3956.83</v>
      </c>
      <c r="W440" s="36">
        <f t="shared" si="33"/>
        <v>3791430.4</v>
      </c>
      <c r="X440" s="15" t="s">
        <v>41</v>
      </c>
      <c r="Y440" s="9" t="s">
        <v>32</v>
      </c>
      <c r="Z440" s="34">
        <v>0</v>
      </c>
      <c r="AA440" s="34">
        <v>0</v>
      </c>
      <c r="AB440" s="34">
        <v>0</v>
      </c>
      <c r="AC440" s="13">
        <f t="shared" si="34"/>
        <v>3791430.4</v>
      </c>
    </row>
    <row r="441" spans="1:29" ht="20.25" customHeight="1" x14ac:dyDescent="0.3">
      <c r="A441" s="8">
        <v>2015</v>
      </c>
      <c r="B441" s="16">
        <f>IF(OR(D441=0,D441=""),"",COUNTA($D$168:D441))</f>
        <v>230</v>
      </c>
      <c r="C441" s="17" t="s">
        <v>255</v>
      </c>
      <c r="D441" s="9">
        <v>1955</v>
      </c>
      <c r="E441" s="31">
        <v>831.2</v>
      </c>
      <c r="F441" s="31">
        <v>751.5</v>
      </c>
      <c r="G441" s="31">
        <v>79.7</v>
      </c>
      <c r="H441" s="9">
        <v>620</v>
      </c>
      <c r="I441" s="9">
        <v>1095</v>
      </c>
      <c r="J441" s="9">
        <v>0</v>
      </c>
      <c r="K441" s="9">
        <v>375</v>
      </c>
      <c r="L441" s="9">
        <v>480</v>
      </c>
      <c r="M441" s="9">
        <v>0</v>
      </c>
      <c r="N441" s="9">
        <v>465</v>
      </c>
      <c r="O441" s="9">
        <v>78</v>
      </c>
      <c r="P441" s="9">
        <v>305</v>
      </c>
      <c r="Q441" s="9">
        <v>60</v>
      </c>
      <c r="R441" s="9">
        <v>430</v>
      </c>
      <c r="S441" s="9">
        <v>48</v>
      </c>
      <c r="T441" s="9">
        <v>0</v>
      </c>
      <c r="U441" s="13">
        <f t="shared" si="31"/>
        <v>3956</v>
      </c>
      <c r="V441" s="13">
        <f t="shared" si="36"/>
        <v>3956</v>
      </c>
      <c r="W441" s="36">
        <f t="shared" si="33"/>
        <v>3288227.2</v>
      </c>
      <c r="X441" s="15" t="s">
        <v>41</v>
      </c>
      <c r="Y441" s="9" t="s">
        <v>32</v>
      </c>
      <c r="Z441" s="34">
        <v>0</v>
      </c>
      <c r="AA441" s="34">
        <v>0</v>
      </c>
      <c r="AB441" s="34">
        <v>0</v>
      </c>
      <c r="AC441" s="13">
        <f t="shared" si="34"/>
        <v>3288227.2</v>
      </c>
    </row>
    <row r="442" spans="1:29" ht="20.25" customHeight="1" x14ac:dyDescent="0.3">
      <c r="A442" s="8">
        <v>2015</v>
      </c>
      <c r="B442" s="16">
        <f>IF(OR(D442=0,D442=""),"",COUNTA($D$168:D442))</f>
        <v>231</v>
      </c>
      <c r="C442" s="17" t="s">
        <v>256</v>
      </c>
      <c r="D442" s="9">
        <v>1955</v>
      </c>
      <c r="E442" s="31">
        <v>828.2</v>
      </c>
      <c r="F442" s="31">
        <v>750.7</v>
      </c>
      <c r="G442" s="31">
        <v>77.5</v>
      </c>
      <c r="H442" s="9">
        <v>620</v>
      </c>
      <c r="I442" s="9">
        <v>1095</v>
      </c>
      <c r="J442" s="9">
        <v>0</v>
      </c>
      <c r="K442" s="9">
        <v>375</v>
      </c>
      <c r="L442" s="9">
        <v>480</v>
      </c>
      <c r="M442" s="9">
        <v>0</v>
      </c>
      <c r="N442" s="9">
        <v>465</v>
      </c>
      <c r="O442" s="9">
        <v>78</v>
      </c>
      <c r="P442" s="9">
        <v>305</v>
      </c>
      <c r="Q442" s="9">
        <v>60</v>
      </c>
      <c r="R442" s="9">
        <v>430</v>
      </c>
      <c r="S442" s="9">
        <v>48</v>
      </c>
      <c r="T442" s="9">
        <v>0</v>
      </c>
      <c r="U442" s="13">
        <f t="shared" si="31"/>
        <v>3956</v>
      </c>
      <c r="V442" s="13">
        <f t="shared" si="36"/>
        <v>3956</v>
      </c>
      <c r="W442" s="36">
        <f t="shared" si="33"/>
        <v>3276359.2</v>
      </c>
      <c r="X442" s="15" t="s">
        <v>41</v>
      </c>
      <c r="Y442" s="9" t="s">
        <v>32</v>
      </c>
      <c r="Z442" s="34">
        <v>0</v>
      </c>
      <c r="AA442" s="34">
        <v>0</v>
      </c>
      <c r="AB442" s="34">
        <v>0</v>
      </c>
      <c r="AC442" s="13">
        <f t="shared" si="34"/>
        <v>3276359.2</v>
      </c>
    </row>
    <row r="443" spans="1:29" ht="20.25" customHeight="1" x14ac:dyDescent="0.3">
      <c r="A443" s="8">
        <v>2015</v>
      </c>
      <c r="B443" s="16">
        <f>IF(OR(D443=0,D443=""),"",COUNTA($D$168:D443))</f>
        <v>232</v>
      </c>
      <c r="C443" s="17" t="s">
        <v>257</v>
      </c>
      <c r="D443" s="9">
        <v>1955</v>
      </c>
      <c r="E443" s="31">
        <v>635.29999999999995</v>
      </c>
      <c r="F443" s="31">
        <v>206.1</v>
      </c>
      <c r="G443" s="31">
        <v>245.9</v>
      </c>
      <c r="H443" s="9">
        <v>620</v>
      </c>
      <c r="I443" s="9">
        <v>1095</v>
      </c>
      <c r="J443" s="9">
        <v>0</v>
      </c>
      <c r="K443" s="9">
        <v>375</v>
      </c>
      <c r="L443" s="9">
        <v>480</v>
      </c>
      <c r="M443" s="9">
        <v>0</v>
      </c>
      <c r="N443" s="9">
        <v>465</v>
      </c>
      <c r="O443" s="9">
        <v>78</v>
      </c>
      <c r="P443" s="9">
        <v>305</v>
      </c>
      <c r="Q443" s="9">
        <v>60</v>
      </c>
      <c r="R443" s="9">
        <v>430</v>
      </c>
      <c r="S443" s="9">
        <v>48</v>
      </c>
      <c r="T443" s="9">
        <v>0</v>
      </c>
      <c r="U443" s="13">
        <f t="shared" si="31"/>
        <v>3956</v>
      </c>
      <c r="V443" s="13">
        <f t="shared" si="36"/>
        <v>5560.28</v>
      </c>
      <c r="W443" s="36">
        <f t="shared" si="33"/>
        <v>2513246.7999999998</v>
      </c>
      <c r="X443" s="15" t="s">
        <v>41</v>
      </c>
      <c r="Y443" s="9" t="s">
        <v>32</v>
      </c>
      <c r="Z443" s="34">
        <v>0</v>
      </c>
      <c r="AA443" s="34">
        <v>0</v>
      </c>
      <c r="AB443" s="34">
        <v>0</v>
      </c>
      <c r="AC443" s="13">
        <f t="shared" si="34"/>
        <v>2513246.7999999998</v>
      </c>
    </row>
    <row r="444" spans="1:29" ht="20.25" customHeight="1" x14ac:dyDescent="0.3">
      <c r="A444" s="8">
        <v>2015</v>
      </c>
      <c r="B444" s="16">
        <f>IF(OR(D444=0,D444=""),"",COUNTA($D$168:D444))</f>
        <v>233</v>
      </c>
      <c r="C444" s="17" t="s">
        <v>258</v>
      </c>
      <c r="D444" s="9">
        <v>1955</v>
      </c>
      <c r="E444" s="31">
        <v>371.2</v>
      </c>
      <c r="F444" s="31">
        <v>341.2</v>
      </c>
      <c r="G444" s="31">
        <v>56.4</v>
      </c>
      <c r="H444" s="9">
        <v>620</v>
      </c>
      <c r="I444" s="9">
        <v>1095</v>
      </c>
      <c r="J444" s="9">
        <v>0</v>
      </c>
      <c r="K444" s="9">
        <v>375</v>
      </c>
      <c r="L444" s="9">
        <v>480</v>
      </c>
      <c r="M444" s="9">
        <v>0</v>
      </c>
      <c r="N444" s="9">
        <v>465</v>
      </c>
      <c r="O444" s="9">
        <v>78</v>
      </c>
      <c r="P444" s="9">
        <v>305</v>
      </c>
      <c r="Q444" s="9">
        <v>60</v>
      </c>
      <c r="R444" s="9">
        <v>430</v>
      </c>
      <c r="S444" s="9">
        <v>48</v>
      </c>
      <c r="T444" s="9">
        <v>0</v>
      </c>
      <c r="U444" s="13">
        <f t="shared" si="31"/>
        <v>3956</v>
      </c>
      <c r="V444" s="13">
        <f t="shared" si="36"/>
        <v>3693.33</v>
      </c>
      <c r="W444" s="36">
        <f t="shared" si="33"/>
        <v>1468467.2</v>
      </c>
      <c r="X444" s="15" t="s">
        <v>41</v>
      </c>
      <c r="Y444" s="9" t="s">
        <v>32</v>
      </c>
      <c r="Z444" s="34">
        <v>0</v>
      </c>
      <c r="AA444" s="34">
        <v>0</v>
      </c>
      <c r="AB444" s="34">
        <v>0</v>
      </c>
      <c r="AC444" s="13">
        <f t="shared" si="34"/>
        <v>1468467.2</v>
      </c>
    </row>
    <row r="445" spans="1:29" ht="20.25" customHeight="1" x14ac:dyDescent="0.3">
      <c r="A445" s="8">
        <v>2015</v>
      </c>
      <c r="B445" s="16">
        <f>IF(OR(D445=0,D445=""),"",COUNTA($D$168:D445))</f>
        <v>234</v>
      </c>
      <c r="C445" s="17" t="s">
        <v>481</v>
      </c>
      <c r="D445" s="9">
        <v>1955</v>
      </c>
      <c r="E445" s="31">
        <v>721.4</v>
      </c>
      <c r="F445" s="31">
        <v>487.6</v>
      </c>
      <c r="G445" s="31">
        <v>0</v>
      </c>
      <c r="H445" s="9">
        <v>620</v>
      </c>
      <c r="I445" s="9">
        <v>1095</v>
      </c>
      <c r="J445" s="9">
        <v>0</v>
      </c>
      <c r="K445" s="9">
        <v>375</v>
      </c>
      <c r="L445" s="9">
        <v>480</v>
      </c>
      <c r="M445" s="9">
        <v>0</v>
      </c>
      <c r="N445" s="9">
        <v>465</v>
      </c>
      <c r="O445" s="9">
        <v>78</v>
      </c>
      <c r="P445" s="9">
        <v>305</v>
      </c>
      <c r="Q445" s="9">
        <v>60</v>
      </c>
      <c r="R445" s="9">
        <v>430</v>
      </c>
      <c r="S445" s="9">
        <v>48</v>
      </c>
      <c r="T445" s="9">
        <v>0</v>
      </c>
      <c r="U445" s="13">
        <f t="shared" si="31"/>
        <v>3956</v>
      </c>
      <c r="V445" s="13">
        <f t="shared" si="36"/>
        <v>5852.87</v>
      </c>
      <c r="W445" s="36">
        <f t="shared" si="33"/>
        <v>2853858.4</v>
      </c>
      <c r="X445" s="15" t="s">
        <v>41</v>
      </c>
      <c r="Y445" s="9" t="s">
        <v>32</v>
      </c>
      <c r="Z445" s="34">
        <v>0</v>
      </c>
      <c r="AA445" s="34">
        <v>0</v>
      </c>
      <c r="AB445" s="34">
        <v>0</v>
      </c>
      <c r="AC445" s="13">
        <f t="shared" si="34"/>
        <v>2853858.4</v>
      </c>
    </row>
    <row r="446" spans="1:29" ht="20.25" customHeight="1" x14ac:dyDescent="0.3">
      <c r="A446" s="8">
        <v>2015</v>
      </c>
      <c r="B446" s="16">
        <f>IF(OR(D446=0,D446=""),"",COUNTA($D$168:D446))</f>
        <v>235</v>
      </c>
      <c r="C446" s="17" t="s">
        <v>482</v>
      </c>
      <c r="D446" s="9">
        <v>1955</v>
      </c>
      <c r="E446" s="31">
        <v>615.1</v>
      </c>
      <c r="F446" s="31">
        <v>400.7</v>
      </c>
      <c r="G446" s="31">
        <v>0</v>
      </c>
      <c r="H446" s="9">
        <v>620</v>
      </c>
      <c r="I446" s="9">
        <v>1095</v>
      </c>
      <c r="J446" s="9">
        <v>0</v>
      </c>
      <c r="K446" s="9">
        <v>375</v>
      </c>
      <c r="L446" s="9">
        <v>480</v>
      </c>
      <c r="M446" s="9">
        <v>0</v>
      </c>
      <c r="N446" s="9">
        <v>465</v>
      </c>
      <c r="O446" s="9">
        <v>78</v>
      </c>
      <c r="P446" s="9">
        <v>305</v>
      </c>
      <c r="Q446" s="9">
        <v>60</v>
      </c>
      <c r="R446" s="9">
        <v>430</v>
      </c>
      <c r="S446" s="9">
        <v>48</v>
      </c>
      <c r="T446" s="9">
        <v>0</v>
      </c>
      <c r="U446" s="13">
        <f t="shared" si="31"/>
        <v>3956</v>
      </c>
      <c r="V446" s="13">
        <f t="shared" si="36"/>
        <v>6072.71</v>
      </c>
      <c r="W446" s="36">
        <f t="shared" si="33"/>
        <v>2433335.6</v>
      </c>
      <c r="X446" s="15" t="s">
        <v>41</v>
      </c>
      <c r="Y446" s="9" t="s">
        <v>32</v>
      </c>
      <c r="Z446" s="34">
        <v>0</v>
      </c>
      <c r="AA446" s="34">
        <v>0</v>
      </c>
      <c r="AB446" s="34">
        <v>0</v>
      </c>
      <c r="AC446" s="13">
        <f t="shared" si="34"/>
        <v>2433335.6</v>
      </c>
    </row>
    <row r="447" spans="1:29" ht="20.25" customHeight="1" x14ac:dyDescent="0.3">
      <c r="A447" s="8">
        <v>2015</v>
      </c>
      <c r="B447" s="16">
        <f>IF(OR(D447=0,D447=""),"",COUNTA($D$168:D447))</f>
        <v>236</v>
      </c>
      <c r="C447" s="17" t="s">
        <v>617</v>
      </c>
      <c r="D447" s="9">
        <v>1955</v>
      </c>
      <c r="E447" s="31">
        <v>541</v>
      </c>
      <c r="F447" s="31">
        <v>363.3</v>
      </c>
      <c r="G447" s="31">
        <v>0</v>
      </c>
      <c r="H447" s="9">
        <v>620</v>
      </c>
      <c r="I447" s="9">
        <v>1095</v>
      </c>
      <c r="J447" s="9">
        <v>0</v>
      </c>
      <c r="K447" s="9">
        <v>375</v>
      </c>
      <c r="L447" s="9">
        <v>480</v>
      </c>
      <c r="M447" s="9">
        <v>0</v>
      </c>
      <c r="N447" s="9">
        <v>465</v>
      </c>
      <c r="O447" s="9">
        <v>78</v>
      </c>
      <c r="P447" s="9">
        <v>305</v>
      </c>
      <c r="Q447" s="9">
        <v>60</v>
      </c>
      <c r="R447" s="9">
        <v>430</v>
      </c>
      <c r="S447" s="9">
        <v>48</v>
      </c>
      <c r="T447" s="9">
        <v>0</v>
      </c>
      <c r="U447" s="13">
        <f t="shared" si="31"/>
        <v>3956</v>
      </c>
      <c r="V447" s="13">
        <f t="shared" si="36"/>
        <v>5890.99</v>
      </c>
      <c r="W447" s="36">
        <f t="shared" si="33"/>
        <v>2140196</v>
      </c>
      <c r="X447" s="15" t="s">
        <v>41</v>
      </c>
      <c r="Y447" s="9" t="s">
        <v>32</v>
      </c>
      <c r="Z447" s="34">
        <v>0</v>
      </c>
      <c r="AA447" s="34">
        <v>0</v>
      </c>
      <c r="AB447" s="34">
        <v>0</v>
      </c>
      <c r="AC447" s="13">
        <f t="shared" si="34"/>
        <v>2140196</v>
      </c>
    </row>
    <row r="448" spans="1:29" ht="20.25" customHeight="1" x14ac:dyDescent="0.3">
      <c r="A448" s="8">
        <v>2015</v>
      </c>
      <c r="B448" s="16">
        <f>IF(OR(D448=0,D448=""),"",COUNTA($D$168:D448))</f>
        <v>237</v>
      </c>
      <c r="C448" s="17" t="s">
        <v>483</v>
      </c>
      <c r="D448" s="9">
        <v>1956</v>
      </c>
      <c r="E448" s="31">
        <v>620.1</v>
      </c>
      <c r="F448" s="31">
        <v>251.4</v>
      </c>
      <c r="G448" s="31">
        <v>0</v>
      </c>
      <c r="H448" s="9">
        <v>620</v>
      </c>
      <c r="I448" s="9">
        <v>1095</v>
      </c>
      <c r="J448" s="9">
        <v>0</v>
      </c>
      <c r="K448" s="9">
        <v>375</v>
      </c>
      <c r="L448" s="9">
        <v>480</v>
      </c>
      <c r="M448" s="9">
        <v>0</v>
      </c>
      <c r="N448" s="9">
        <v>465</v>
      </c>
      <c r="O448" s="9">
        <v>78</v>
      </c>
      <c r="P448" s="9">
        <v>305</v>
      </c>
      <c r="Q448" s="9">
        <v>60</v>
      </c>
      <c r="R448" s="9">
        <v>430</v>
      </c>
      <c r="S448" s="9">
        <v>48</v>
      </c>
      <c r="T448" s="9">
        <v>0</v>
      </c>
      <c r="U448" s="13">
        <f t="shared" si="31"/>
        <v>3956</v>
      </c>
      <c r="V448" s="13">
        <f t="shared" si="36"/>
        <v>9757.82</v>
      </c>
      <c r="W448" s="36">
        <f t="shared" si="33"/>
        <v>2453115.6</v>
      </c>
      <c r="X448" s="15" t="s">
        <v>41</v>
      </c>
      <c r="Y448" s="9" t="s">
        <v>32</v>
      </c>
      <c r="Z448" s="34">
        <v>0</v>
      </c>
      <c r="AA448" s="34">
        <v>0</v>
      </c>
      <c r="AB448" s="34">
        <v>0</v>
      </c>
      <c r="AC448" s="13">
        <f t="shared" si="34"/>
        <v>2453115.6</v>
      </c>
    </row>
    <row r="449" spans="1:29" ht="20.25" customHeight="1" x14ac:dyDescent="0.3">
      <c r="A449" s="8">
        <v>2015</v>
      </c>
      <c r="B449" s="16">
        <f>IF(OR(D449=0,D449=""),"",COUNTA($D$168:D449))</f>
        <v>238</v>
      </c>
      <c r="C449" s="17" t="s">
        <v>484</v>
      </c>
      <c r="D449" s="9">
        <v>1956</v>
      </c>
      <c r="E449" s="31">
        <v>939</v>
      </c>
      <c r="F449" s="31">
        <v>507</v>
      </c>
      <c r="G449" s="31">
        <v>163.4</v>
      </c>
      <c r="H449" s="9">
        <v>620</v>
      </c>
      <c r="I449" s="9">
        <v>1095</v>
      </c>
      <c r="J449" s="9">
        <v>0</v>
      </c>
      <c r="K449" s="9">
        <v>375</v>
      </c>
      <c r="L449" s="9">
        <v>480</v>
      </c>
      <c r="M449" s="9">
        <v>0</v>
      </c>
      <c r="N449" s="9">
        <v>465</v>
      </c>
      <c r="O449" s="9">
        <v>78</v>
      </c>
      <c r="P449" s="9">
        <v>305</v>
      </c>
      <c r="Q449" s="9">
        <v>60</v>
      </c>
      <c r="R449" s="9">
        <v>430</v>
      </c>
      <c r="S449" s="9">
        <v>48</v>
      </c>
      <c r="T449" s="9">
        <v>0</v>
      </c>
      <c r="U449" s="13">
        <f t="shared" si="31"/>
        <v>3956</v>
      </c>
      <c r="V449" s="13">
        <f t="shared" si="36"/>
        <v>5541</v>
      </c>
      <c r="W449" s="36">
        <f t="shared" si="33"/>
        <v>3714684</v>
      </c>
      <c r="X449" s="15" t="s">
        <v>41</v>
      </c>
      <c r="Y449" s="9" t="s">
        <v>32</v>
      </c>
      <c r="Z449" s="34">
        <v>0</v>
      </c>
      <c r="AA449" s="34">
        <v>0</v>
      </c>
      <c r="AB449" s="34">
        <v>0</v>
      </c>
      <c r="AC449" s="13">
        <f t="shared" si="34"/>
        <v>3714684</v>
      </c>
    </row>
    <row r="450" spans="1:29" ht="20.25" customHeight="1" x14ac:dyDescent="0.3">
      <c r="A450" s="8">
        <v>2015</v>
      </c>
      <c r="B450" s="16">
        <f>IF(OR(D450=0,D450=""),"",COUNTA($D$168:D450))</f>
        <v>239</v>
      </c>
      <c r="C450" s="17" t="s">
        <v>485</v>
      </c>
      <c r="D450" s="9">
        <v>1956</v>
      </c>
      <c r="E450" s="31">
        <v>628.1</v>
      </c>
      <c r="F450" s="31">
        <v>407.3</v>
      </c>
      <c r="G450" s="31">
        <v>0</v>
      </c>
      <c r="H450" s="9">
        <v>620</v>
      </c>
      <c r="I450" s="9">
        <v>1095</v>
      </c>
      <c r="J450" s="9">
        <v>0</v>
      </c>
      <c r="K450" s="9">
        <v>375</v>
      </c>
      <c r="L450" s="9">
        <v>480</v>
      </c>
      <c r="M450" s="9">
        <v>0</v>
      </c>
      <c r="N450" s="9">
        <v>465</v>
      </c>
      <c r="O450" s="9">
        <v>78</v>
      </c>
      <c r="P450" s="9">
        <v>305</v>
      </c>
      <c r="Q450" s="9">
        <v>60</v>
      </c>
      <c r="R450" s="9">
        <v>430</v>
      </c>
      <c r="S450" s="9">
        <v>48</v>
      </c>
      <c r="T450" s="9">
        <v>0</v>
      </c>
      <c r="U450" s="13">
        <f t="shared" si="31"/>
        <v>3956</v>
      </c>
      <c r="V450" s="13">
        <f t="shared" si="36"/>
        <v>6100.57</v>
      </c>
      <c r="W450" s="36">
        <f t="shared" si="33"/>
        <v>2484763.6</v>
      </c>
      <c r="X450" s="15" t="s">
        <v>41</v>
      </c>
      <c r="Y450" s="9" t="s">
        <v>32</v>
      </c>
      <c r="Z450" s="34">
        <v>0</v>
      </c>
      <c r="AA450" s="34">
        <v>0</v>
      </c>
      <c r="AB450" s="34">
        <v>0</v>
      </c>
      <c r="AC450" s="13">
        <f t="shared" si="34"/>
        <v>2484763.6</v>
      </c>
    </row>
    <row r="451" spans="1:29" ht="20.25" customHeight="1" x14ac:dyDescent="0.3">
      <c r="A451" s="8">
        <v>2015</v>
      </c>
      <c r="B451" s="16">
        <f>IF(OR(D451=0,D451=""),"",COUNTA($D$168:D451))</f>
        <v>240</v>
      </c>
      <c r="C451" s="17" t="s">
        <v>486</v>
      </c>
      <c r="D451" s="9">
        <v>1956</v>
      </c>
      <c r="E451" s="31">
        <v>618.6</v>
      </c>
      <c r="F451" s="31">
        <v>251.4</v>
      </c>
      <c r="G451" s="31">
        <v>0</v>
      </c>
      <c r="H451" s="9">
        <v>620</v>
      </c>
      <c r="I451" s="9">
        <v>1095</v>
      </c>
      <c r="J451" s="9">
        <v>0</v>
      </c>
      <c r="K451" s="9">
        <v>375</v>
      </c>
      <c r="L451" s="9">
        <v>480</v>
      </c>
      <c r="M451" s="9">
        <v>0</v>
      </c>
      <c r="N451" s="9">
        <v>465</v>
      </c>
      <c r="O451" s="9">
        <v>78</v>
      </c>
      <c r="P451" s="9">
        <v>305</v>
      </c>
      <c r="Q451" s="9">
        <v>60</v>
      </c>
      <c r="R451" s="9">
        <v>430</v>
      </c>
      <c r="S451" s="9">
        <v>48</v>
      </c>
      <c r="T451" s="9">
        <v>0</v>
      </c>
      <c r="U451" s="13">
        <f t="shared" si="31"/>
        <v>3956</v>
      </c>
      <c r="V451" s="13">
        <f t="shared" si="36"/>
        <v>9734.2099999999991</v>
      </c>
      <c r="W451" s="36">
        <f t="shared" si="33"/>
        <v>2447181.6</v>
      </c>
      <c r="X451" s="15" t="s">
        <v>41</v>
      </c>
      <c r="Y451" s="9" t="s">
        <v>32</v>
      </c>
      <c r="Z451" s="34">
        <v>0</v>
      </c>
      <c r="AA451" s="34">
        <v>0</v>
      </c>
      <c r="AB451" s="34">
        <v>0</v>
      </c>
      <c r="AC451" s="13">
        <f t="shared" si="34"/>
        <v>2447181.6</v>
      </c>
    </row>
    <row r="452" spans="1:29" ht="20.25" customHeight="1" x14ac:dyDescent="0.3">
      <c r="A452" s="8">
        <v>2015</v>
      </c>
      <c r="B452" s="16">
        <f>IF(OR(D452=0,D452=""),"",COUNTA($D$168:D452))</f>
        <v>241</v>
      </c>
      <c r="C452" s="17" t="s">
        <v>487</v>
      </c>
      <c r="D452" s="9">
        <v>1956</v>
      </c>
      <c r="E452" s="31">
        <v>1946.6</v>
      </c>
      <c r="F452" s="31">
        <v>806.5</v>
      </c>
      <c r="G452" s="31">
        <v>1140.0999999999999</v>
      </c>
      <c r="H452" s="9">
        <v>620</v>
      </c>
      <c r="I452" s="9">
        <v>1095</v>
      </c>
      <c r="J452" s="9">
        <v>0</v>
      </c>
      <c r="K452" s="9">
        <v>375</v>
      </c>
      <c r="L452" s="9">
        <v>480</v>
      </c>
      <c r="M452" s="9">
        <v>0</v>
      </c>
      <c r="N452" s="9">
        <v>465</v>
      </c>
      <c r="O452" s="9">
        <v>78</v>
      </c>
      <c r="P452" s="9">
        <v>305</v>
      </c>
      <c r="Q452" s="9">
        <v>60</v>
      </c>
      <c r="R452" s="9">
        <v>430</v>
      </c>
      <c r="S452" s="9">
        <v>48</v>
      </c>
      <c r="T452" s="9">
        <v>0</v>
      </c>
      <c r="U452" s="13">
        <f t="shared" ref="U452:U514" si="37">H452+P452+I452+J452+K452+L452+M452+N452+O452+Q452+R452+S452+T452</f>
        <v>3956</v>
      </c>
      <c r="V452" s="13">
        <f t="shared" si="36"/>
        <v>3956</v>
      </c>
      <c r="W452" s="36">
        <f t="shared" ref="W452:W515" si="38">(U452+T452)*E452</f>
        <v>7700749.5999999996</v>
      </c>
      <c r="X452" s="15" t="s">
        <v>41</v>
      </c>
      <c r="Y452" s="9" t="s">
        <v>32</v>
      </c>
      <c r="Z452" s="34">
        <v>0</v>
      </c>
      <c r="AA452" s="34">
        <v>0</v>
      </c>
      <c r="AB452" s="34">
        <v>0</v>
      </c>
      <c r="AC452" s="13">
        <f t="shared" ref="AC452:AC515" si="39">W452</f>
        <v>7700749.5999999996</v>
      </c>
    </row>
    <row r="453" spans="1:29" ht="20.25" customHeight="1" x14ac:dyDescent="0.3">
      <c r="A453" s="8">
        <v>2015</v>
      </c>
      <c r="B453" s="16">
        <f>IF(OR(D453=0,D453=""),"",COUNTA($D$168:D453))</f>
        <v>242</v>
      </c>
      <c r="C453" s="17" t="s">
        <v>259</v>
      </c>
      <c r="D453" s="9">
        <v>1956</v>
      </c>
      <c r="E453" s="31">
        <v>1204.8</v>
      </c>
      <c r="F453" s="31">
        <v>624.29999999999995</v>
      </c>
      <c r="G453" s="31">
        <v>49.7</v>
      </c>
      <c r="H453" s="9">
        <v>620</v>
      </c>
      <c r="I453" s="9">
        <v>1095</v>
      </c>
      <c r="J453" s="9">
        <v>0</v>
      </c>
      <c r="K453" s="9">
        <v>375</v>
      </c>
      <c r="L453" s="9">
        <v>480</v>
      </c>
      <c r="M453" s="9">
        <v>0</v>
      </c>
      <c r="N453" s="9">
        <v>465</v>
      </c>
      <c r="O453" s="9">
        <v>78</v>
      </c>
      <c r="P453" s="9">
        <v>305</v>
      </c>
      <c r="Q453" s="9">
        <v>60</v>
      </c>
      <c r="R453" s="9">
        <v>430</v>
      </c>
      <c r="S453" s="9">
        <v>48</v>
      </c>
      <c r="T453" s="9">
        <v>0</v>
      </c>
      <c r="U453" s="13">
        <f t="shared" si="37"/>
        <v>3956</v>
      </c>
      <c r="V453" s="13">
        <f t="shared" si="36"/>
        <v>7071.5</v>
      </c>
      <c r="W453" s="36">
        <f t="shared" si="38"/>
        <v>4766188.8</v>
      </c>
      <c r="X453" s="15" t="s">
        <v>41</v>
      </c>
      <c r="Y453" s="9" t="s">
        <v>32</v>
      </c>
      <c r="Z453" s="34">
        <v>0</v>
      </c>
      <c r="AA453" s="34">
        <v>0</v>
      </c>
      <c r="AB453" s="34">
        <v>0</v>
      </c>
      <c r="AC453" s="13">
        <f t="shared" si="39"/>
        <v>4766188.8</v>
      </c>
    </row>
    <row r="454" spans="1:29" ht="20.25" customHeight="1" x14ac:dyDescent="0.3">
      <c r="A454" s="8">
        <v>2015</v>
      </c>
      <c r="B454" s="16">
        <f>IF(OR(D454=0,D454=""),"",COUNTA($D$168:D454))</f>
        <v>243</v>
      </c>
      <c r="C454" s="17" t="s">
        <v>260</v>
      </c>
      <c r="D454" s="9">
        <v>1956</v>
      </c>
      <c r="E454" s="31">
        <v>1125.0999999999999</v>
      </c>
      <c r="F454" s="31">
        <v>774.2</v>
      </c>
      <c r="G454" s="31">
        <v>257.2</v>
      </c>
      <c r="H454" s="9">
        <v>620</v>
      </c>
      <c r="I454" s="9">
        <v>1095</v>
      </c>
      <c r="J454" s="9">
        <v>0</v>
      </c>
      <c r="K454" s="9">
        <v>375</v>
      </c>
      <c r="L454" s="9">
        <v>480</v>
      </c>
      <c r="M454" s="9">
        <v>0</v>
      </c>
      <c r="N454" s="9">
        <v>465</v>
      </c>
      <c r="O454" s="9">
        <v>78</v>
      </c>
      <c r="P454" s="9">
        <v>305</v>
      </c>
      <c r="Q454" s="9">
        <v>60</v>
      </c>
      <c r="R454" s="9">
        <v>430</v>
      </c>
      <c r="S454" s="9">
        <v>48</v>
      </c>
      <c r="T454" s="9">
        <v>0</v>
      </c>
      <c r="U454" s="13">
        <f t="shared" si="37"/>
        <v>3956</v>
      </c>
      <c r="V454" s="13">
        <f t="shared" si="36"/>
        <v>4315.3900000000003</v>
      </c>
      <c r="W454" s="36">
        <f t="shared" si="38"/>
        <v>4450895.5999999996</v>
      </c>
      <c r="X454" s="15" t="s">
        <v>41</v>
      </c>
      <c r="Y454" s="9" t="s">
        <v>32</v>
      </c>
      <c r="Z454" s="34">
        <v>0</v>
      </c>
      <c r="AA454" s="34">
        <v>0</v>
      </c>
      <c r="AB454" s="34">
        <v>0</v>
      </c>
      <c r="AC454" s="13">
        <f t="shared" si="39"/>
        <v>4450895.5999999996</v>
      </c>
    </row>
    <row r="455" spans="1:29" ht="20.25" customHeight="1" x14ac:dyDescent="0.3">
      <c r="A455" s="8">
        <v>2015</v>
      </c>
      <c r="B455" s="16">
        <f>IF(OR(D455=0,D455=""),"",COUNTA($D$168:D455))</f>
        <v>244</v>
      </c>
      <c r="C455" s="17" t="s">
        <v>261</v>
      </c>
      <c r="D455" s="9">
        <v>1956</v>
      </c>
      <c r="E455" s="31">
        <v>523.9</v>
      </c>
      <c r="F455" s="31">
        <v>402.2</v>
      </c>
      <c r="G455" s="31">
        <v>0</v>
      </c>
      <c r="H455" s="9">
        <v>620</v>
      </c>
      <c r="I455" s="9">
        <v>1095</v>
      </c>
      <c r="J455" s="9">
        <v>0</v>
      </c>
      <c r="K455" s="9">
        <v>375</v>
      </c>
      <c r="L455" s="9">
        <v>480</v>
      </c>
      <c r="M455" s="9">
        <v>0</v>
      </c>
      <c r="N455" s="9">
        <v>465</v>
      </c>
      <c r="O455" s="9">
        <v>78</v>
      </c>
      <c r="P455" s="9">
        <v>305</v>
      </c>
      <c r="Q455" s="9">
        <v>60</v>
      </c>
      <c r="R455" s="9">
        <v>430</v>
      </c>
      <c r="S455" s="9">
        <v>48</v>
      </c>
      <c r="T455" s="9">
        <v>0</v>
      </c>
      <c r="U455" s="13">
        <f t="shared" si="37"/>
        <v>3956</v>
      </c>
      <c r="V455" s="13">
        <f t="shared" si="36"/>
        <v>5153.03</v>
      </c>
      <c r="W455" s="36">
        <f t="shared" si="38"/>
        <v>2072548.4</v>
      </c>
      <c r="X455" s="15" t="s">
        <v>41</v>
      </c>
      <c r="Y455" s="9" t="s">
        <v>32</v>
      </c>
      <c r="Z455" s="34">
        <v>0</v>
      </c>
      <c r="AA455" s="34">
        <v>0</v>
      </c>
      <c r="AB455" s="34">
        <v>0</v>
      </c>
      <c r="AC455" s="13">
        <f t="shared" si="39"/>
        <v>2072548.4</v>
      </c>
    </row>
    <row r="456" spans="1:29" ht="20.25" customHeight="1" x14ac:dyDescent="0.3">
      <c r="A456" s="8">
        <v>2015</v>
      </c>
      <c r="B456" s="16">
        <f>IF(OR(D456=0,D456=""),"",COUNTA($D$168:D456))</f>
        <v>245</v>
      </c>
      <c r="C456" s="17" t="s">
        <v>262</v>
      </c>
      <c r="D456" s="9">
        <v>1956</v>
      </c>
      <c r="E456" s="31">
        <v>529.4</v>
      </c>
      <c r="F456" s="31">
        <v>434</v>
      </c>
      <c r="G456" s="31">
        <v>0</v>
      </c>
      <c r="H456" s="9">
        <v>620</v>
      </c>
      <c r="I456" s="9">
        <v>1095</v>
      </c>
      <c r="J456" s="9">
        <v>0</v>
      </c>
      <c r="K456" s="9">
        <v>375</v>
      </c>
      <c r="L456" s="9">
        <v>480</v>
      </c>
      <c r="M456" s="9">
        <v>0</v>
      </c>
      <c r="N456" s="9">
        <v>465</v>
      </c>
      <c r="O456" s="9">
        <v>78</v>
      </c>
      <c r="P456" s="9">
        <v>305</v>
      </c>
      <c r="Q456" s="9">
        <v>60</v>
      </c>
      <c r="R456" s="9">
        <v>430</v>
      </c>
      <c r="S456" s="9">
        <v>48</v>
      </c>
      <c r="T456" s="9">
        <v>0</v>
      </c>
      <c r="U456" s="13">
        <f t="shared" si="37"/>
        <v>3956</v>
      </c>
      <c r="V456" s="13">
        <f t="shared" si="36"/>
        <v>4825.59</v>
      </c>
      <c r="W456" s="36">
        <f t="shared" si="38"/>
        <v>2094306.4</v>
      </c>
      <c r="X456" s="15" t="s">
        <v>41</v>
      </c>
      <c r="Y456" s="9" t="s">
        <v>32</v>
      </c>
      <c r="Z456" s="34">
        <v>0</v>
      </c>
      <c r="AA456" s="34">
        <v>0</v>
      </c>
      <c r="AB456" s="34">
        <v>0</v>
      </c>
      <c r="AC456" s="13">
        <f t="shared" si="39"/>
        <v>2094306.4</v>
      </c>
    </row>
    <row r="457" spans="1:29" ht="20.25" customHeight="1" x14ac:dyDescent="0.3">
      <c r="A457" s="8">
        <v>2015</v>
      </c>
      <c r="B457" s="16">
        <f>IF(OR(D457=0,D457=""),"",COUNTA($D$168:D457))</f>
        <v>246</v>
      </c>
      <c r="C457" s="17" t="s">
        <v>263</v>
      </c>
      <c r="D457" s="9">
        <v>1956</v>
      </c>
      <c r="E457" s="31">
        <v>2706.8</v>
      </c>
      <c r="F457" s="31">
        <v>2113.6</v>
      </c>
      <c r="G457" s="31">
        <v>170.6</v>
      </c>
      <c r="H457" s="9">
        <v>620</v>
      </c>
      <c r="I457" s="9">
        <v>1095</v>
      </c>
      <c r="J457" s="9">
        <v>0</v>
      </c>
      <c r="K457" s="9">
        <v>375</v>
      </c>
      <c r="L457" s="9">
        <v>480</v>
      </c>
      <c r="M457" s="9">
        <v>0</v>
      </c>
      <c r="N457" s="9">
        <v>465</v>
      </c>
      <c r="O457" s="9">
        <v>78</v>
      </c>
      <c r="P457" s="9">
        <v>305</v>
      </c>
      <c r="Q457" s="9">
        <v>60</v>
      </c>
      <c r="R457" s="9">
        <v>430</v>
      </c>
      <c r="S457" s="9">
        <v>48</v>
      </c>
      <c r="T457" s="9">
        <v>0</v>
      </c>
      <c r="U457" s="13">
        <f t="shared" si="37"/>
        <v>3956</v>
      </c>
      <c r="V457" s="13">
        <f t="shared" si="36"/>
        <v>4687.8999999999996</v>
      </c>
      <c r="W457" s="36">
        <f t="shared" si="38"/>
        <v>10708100.800000001</v>
      </c>
      <c r="X457" s="15" t="s">
        <v>41</v>
      </c>
      <c r="Y457" s="9" t="s">
        <v>32</v>
      </c>
      <c r="Z457" s="34">
        <v>0</v>
      </c>
      <c r="AA457" s="34">
        <v>0</v>
      </c>
      <c r="AB457" s="34">
        <v>0</v>
      </c>
      <c r="AC457" s="13">
        <f t="shared" si="39"/>
        <v>10708100.800000001</v>
      </c>
    </row>
    <row r="458" spans="1:29" ht="20.25" customHeight="1" x14ac:dyDescent="0.3">
      <c r="A458" s="8">
        <v>2015</v>
      </c>
      <c r="B458" s="16">
        <f>IF(OR(D458=0,D458=""),"",COUNTA($D$168:D458))</f>
        <v>247</v>
      </c>
      <c r="C458" s="17" t="s">
        <v>521</v>
      </c>
      <c r="D458" s="9">
        <v>1956</v>
      </c>
      <c r="E458" s="31">
        <v>488.3</v>
      </c>
      <c r="F458" s="31">
        <v>439.8</v>
      </c>
      <c r="G458" s="31">
        <v>0</v>
      </c>
      <c r="H458" s="9">
        <v>620</v>
      </c>
      <c r="I458" s="9">
        <v>1095</v>
      </c>
      <c r="J458" s="9">
        <v>0</v>
      </c>
      <c r="K458" s="9">
        <v>375</v>
      </c>
      <c r="L458" s="9">
        <v>480</v>
      </c>
      <c r="M458" s="9">
        <v>0</v>
      </c>
      <c r="N458" s="9">
        <v>465</v>
      </c>
      <c r="O458" s="9">
        <v>78</v>
      </c>
      <c r="P458" s="9">
        <v>305</v>
      </c>
      <c r="Q458" s="9">
        <v>60</v>
      </c>
      <c r="R458" s="9">
        <v>430</v>
      </c>
      <c r="S458" s="9">
        <v>48</v>
      </c>
      <c r="T458" s="9">
        <v>0</v>
      </c>
      <c r="U458" s="13">
        <f t="shared" si="37"/>
        <v>3956</v>
      </c>
      <c r="V458" s="13">
        <f t="shared" si="36"/>
        <v>4392.26</v>
      </c>
      <c r="W458" s="36">
        <f t="shared" si="38"/>
        <v>1931714.8</v>
      </c>
      <c r="X458" s="15" t="s">
        <v>41</v>
      </c>
      <c r="Y458" s="9" t="s">
        <v>32</v>
      </c>
      <c r="Z458" s="34">
        <v>0</v>
      </c>
      <c r="AA458" s="34">
        <v>0</v>
      </c>
      <c r="AB458" s="34">
        <v>0</v>
      </c>
      <c r="AC458" s="13">
        <f t="shared" si="39"/>
        <v>1931714.8</v>
      </c>
    </row>
    <row r="459" spans="1:29" ht="20.25" customHeight="1" x14ac:dyDescent="0.3">
      <c r="A459" s="8">
        <v>2015</v>
      </c>
      <c r="B459" s="16">
        <f>IF(OR(D459=0,D459=""),"",COUNTA($D$168:D459))</f>
        <v>248</v>
      </c>
      <c r="C459" s="17" t="s">
        <v>264</v>
      </c>
      <c r="D459" s="9">
        <v>1956</v>
      </c>
      <c r="E459" s="31">
        <v>861.7</v>
      </c>
      <c r="F459" s="31">
        <v>655.29999999999995</v>
      </c>
      <c r="G459" s="31">
        <v>72</v>
      </c>
      <c r="H459" s="9">
        <v>620</v>
      </c>
      <c r="I459" s="9">
        <v>1095</v>
      </c>
      <c r="J459" s="9">
        <v>0</v>
      </c>
      <c r="K459" s="9">
        <v>375</v>
      </c>
      <c r="L459" s="9">
        <v>480</v>
      </c>
      <c r="M459" s="9">
        <v>0</v>
      </c>
      <c r="N459" s="9">
        <v>465</v>
      </c>
      <c r="O459" s="9">
        <v>78</v>
      </c>
      <c r="P459" s="9">
        <v>305</v>
      </c>
      <c r="Q459" s="9">
        <v>60</v>
      </c>
      <c r="R459" s="9">
        <v>430</v>
      </c>
      <c r="S459" s="9">
        <v>48</v>
      </c>
      <c r="T459" s="9">
        <v>0</v>
      </c>
      <c r="U459" s="13">
        <f t="shared" si="37"/>
        <v>3956</v>
      </c>
      <c r="V459" s="13">
        <f t="shared" si="36"/>
        <v>4687.04</v>
      </c>
      <c r="W459" s="36">
        <f t="shared" si="38"/>
        <v>3408885.2</v>
      </c>
      <c r="X459" s="15" t="s">
        <v>41</v>
      </c>
      <c r="Y459" s="9" t="s">
        <v>32</v>
      </c>
      <c r="Z459" s="34">
        <v>0</v>
      </c>
      <c r="AA459" s="34">
        <v>0</v>
      </c>
      <c r="AB459" s="34">
        <v>0</v>
      </c>
      <c r="AC459" s="13">
        <f t="shared" si="39"/>
        <v>3408885.2</v>
      </c>
    </row>
    <row r="460" spans="1:29" ht="20.25" customHeight="1" x14ac:dyDescent="0.3">
      <c r="A460" s="8">
        <v>2015</v>
      </c>
      <c r="B460" s="16">
        <f>IF(OR(D460=0,D460=""),"",COUNTA($D$168:D460))</f>
        <v>249</v>
      </c>
      <c r="C460" s="17" t="s">
        <v>265</v>
      </c>
      <c r="D460" s="9">
        <v>1956</v>
      </c>
      <c r="E460" s="31">
        <v>643.9</v>
      </c>
      <c r="F460" s="31">
        <v>453</v>
      </c>
      <c r="G460" s="31">
        <v>0</v>
      </c>
      <c r="H460" s="9">
        <v>620</v>
      </c>
      <c r="I460" s="9">
        <v>1095</v>
      </c>
      <c r="J460" s="9">
        <v>0</v>
      </c>
      <c r="K460" s="9">
        <v>375</v>
      </c>
      <c r="L460" s="9">
        <v>480</v>
      </c>
      <c r="M460" s="9">
        <v>0</v>
      </c>
      <c r="N460" s="9">
        <v>465</v>
      </c>
      <c r="O460" s="9">
        <v>78</v>
      </c>
      <c r="P460" s="9">
        <v>305</v>
      </c>
      <c r="Q460" s="9">
        <v>60</v>
      </c>
      <c r="R460" s="9">
        <v>430</v>
      </c>
      <c r="S460" s="9">
        <v>48</v>
      </c>
      <c r="T460" s="9">
        <v>0</v>
      </c>
      <c r="U460" s="13">
        <f t="shared" si="37"/>
        <v>3956</v>
      </c>
      <c r="V460" s="13">
        <f t="shared" si="36"/>
        <v>5623.11</v>
      </c>
      <c r="W460" s="36">
        <f t="shared" si="38"/>
        <v>2547268.4</v>
      </c>
      <c r="X460" s="15" t="s">
        <v>41</v>
      </c>
      <c r="Y460" s="9" t="s">
        <v>32</v>
      </c>
      <c r="Z460" s="34">
        <v>0</v>
      </c>
      <c r="AA460" s="34">
        <v>0</v>
      </c>
      <c r="AB460" s="34">
        <v>0</v>
      </c>
      <c r="AC460" s="13">
        <f t="shared" si="39"/>
        <v>2547268.4</v>
      </c>
    </row>
    <row r="461" spans="1:29" ht="20.25" customHeight="1" x14ac:dyDescent="0.3">
      <c r="A461" s="8">
        <v>2015</v>
      </c>
      <c r="B461" s="16">
        <f>IF(OR(D461=0,D461=""),"",COUNTA($D$168:D461))</f>
        <v>250</v>
      </c>
      <c r="C461" s="17" t="s">
        <v>675</v>
      </c>
      <c r="D461" s="9">
        <v>1956</v>
      </c>
      <c r="E461" s="31">
        <v>705</v>
      </c>
      <c r="F461" s="31">
        <v>392.1</v>
      </c>
      <c r="G461" s="31">
        <v>0</v>
      </c>
      <c r="H461" s="9">
        <v>620</v>
      </c>
      <c r="I461" s="9">
        <v>1095</v>
      </c>
      <c r="J461" s="9">
        <v>0</v>
      </c>
      <c r="K461" s="9">
        <v>375</v>
      </c>
      <c r="L461" s="9">
        <v>480</v>
      </c>
      <c r="M461" s="9">
        <v>0</v>
      </c>
      <c r="N461" s="9">
        <v>465</v>
      </c>
      <c r="O461" s="9">
        <v>78</v>
      </c>
      <c r="P461" s="9">
        <v>305</v>
      </c>
      <c r="Q461" s="9">
        <v>60</v>
      </c>
      <c r="R461" s="9">
        <v>430</v>
      </c>
      <c r="S461" s="9">
        <v>48</v>
      </c>
      <c r="T461" s="9">
        <v>0</v>
      </c>
      <c r="U461" s="13">
        <f t="shared" si="37"/>
        <v>3956</v>
      </c>
      <c r="V461" s="13">
        <f t="shared" si="36"/>
        <v>7112.93</v>
      </c>
      <c r="W461" s="36">
        <f t="shared" si="38"/>
        <v>2788980</v>
      </c>
      <c r="X461" s="15" t="s">
        <v>41</v>
      </c>
      <c r="Y461" s="9" t="s">
        <v>32</v>
      </c>
      <c r="Z461" s="34">
        <v>0</v>
      </c>
      <c r="AA461" s="34">
        <v>0</v>
      </c>
      <c r="AB461" s="34">
        <v>0</v>
      </c>
      <c r="AC461" s="13">
        <f t="shared" si="39"/>
        <v>2788980</v>
      </c>
    </row>
    <row r="462" spans="1:29" ht="20.25" customHeight="1" x14ac:dyDescent="0.3">
      <c r="A462" s="8">
        <v>2015</v>
      </c>
      <c r="B462" s="16">
        <f>IF(OR(D462=0,D462=""),"",COUNTA($D$168:D462))</f>
        <v>251</v>
      </c>
      <c r="C462" s="17" t="s">
        <v>266</v>
      </c>
      <c r="D462" s="9">
        <v>1956</v>
      </c>
      <c r="E462" s="31">
        <v>1557.6</v>
      </c>
      <c r="F462" s="31">
        <v>580.20000000000005</v>
      </c>
      <c r="G462" s="31">
        <v>328.9</v>
      </c>
      <c r="H462" s="9">
        <v>620</v>
      </c>
      <c r="I462" s="9">
        <v>1095</v>
      </c>
      <c r="J462" s="9">
        <v>0</v>
      </c>
      <c r="K462" s="9">
        <v>375</v>
      </c>
      <c r="L462" s="9">
        <v>480</v>
      </c>
      <c r="M462" s="9">
        <v>0</v>
      </c>
      <c r="N462" s="9">
        <v>465</v>
      </c>
      <c r="O462" s="9">
        <v>78</v>
      </c>
      <c r="P462" s="9">
        <v>305</v>
      </c>
      <c r="Q462" s="9">
        <v>60</v>
      </c>
      <c r="R462" s="9">
        <v>430</v>
      </c>
      <c r="S462" s="9">
        <v>48</v>
      </c>
      <c r="T462" s="9">
        <v>0</v>
      </c>
      <c r="U462" s="13">
        <f t="shared" si="37"/>
        <v>3956</v>
      </c>
      <c r="V462" s="13">
        <f t="shared" si="36"/>
        <v>6777.98</v>
      </c>
      <c r="W462" s="36">
        <f t="shared" si="38"/>
        <v>6161865.5999999996</v>
      </c>
      <c r="X462" s="15" t="s">
        <v>41</v>
      </c>
      <c r="Y462" s="9" t="s">
        <v>32</v>
      </c>
      <c r="Z462" s="34">
        <v>0</v>
      </c>
      <c r="AA462" s="34">
        <v>0</v>
      </c>
      <c r="AB462" s="34">
        <v>0</v>
      </c>
      <c r="AC462" s="13">
        <f t="shared" si="39"/>
        <v>6161865.5999999996</v>
      </c>
    </row>
    <row r="463" spans="1:29" ht="20.25" customHeight="1" x14ac:dyDescent="0.3">
      <c r="A463" s="8">
        <v>2015</v>
      </c>
      <c r="B463" s="16">
        <f>IF(OR(D463=0,D463=""),"",COUNTA($D$168:D463))</f>
        <v>252</v>
      </c>
      <c r="C463" s="17" t="s">
        <v>267</v>
      </c>
      <c r="D463" s="9">
        <v>1956</v>
      </c>
      <c r="E463" s="31">
        <v>229.2</v>
      </c>
      <c r="F463" s="31">
        <v>145.9</v>
      </c>
      <c r="G463" s="31">
        <v>0</v>
      </c>
      <c r="H463" s="9">
        <v>620</v>
      </c>
      <c r="I463" s="9">
        <v>1095</v>
      </c>
      <c r="J463" s="9">
        <v>0</v>
      </c>
      <c r="K463" s="9">
        <v>375</v>
      </c>
      <c r="L463" s="9">
        <v>480</v>
      </c>
      <c r="M463" s="9">
        <v>0</v>
      </c>
      <c r="N463" s="9">
        <v>465</v>
      </c>
      <c r="O463" s="9">
        <v>78</v>
      </c>
      <c r="P463" s="9">
        <v>305</v>
      </c>
      <c r="Q463" s="9">
        <v>60</v>
      </c>
      <c r="R463" s="9">
        <v>430</v>
      </c>
      <c r="S463" s="9">
        <v>48</v>
      </c>
      <c r="T463" s="9">
        <v>0</v>
      </c>
      <c r="U463" s="13">
        <f t="shared" si="37"/>
        <v>3956</v>
      </c>
      <c r="V463" s="13">
        <f t="shared" si="36"/>
        <v>6214.63</v>
      </c>
      <c r="W463" s="36">
        <f t="shared" si="38"/>
        <v>906715.2</v>
      </c>
      <c r="X463" s="15" t="s">
        <v>41</v>
      </c>
      <c r="Y463" s="9" t="s">
        <v>32</v>
      </c>
      <c r="Z463" s="34">
        <v>0</v>
      </c>
      <c r="AA463" s="34">
        <v>0</v>
      </c>
      <c r="AB463" s="34">
        <v>0</v>
      </c>
      <c r="AC463" s="13">
        <f t="shared" si="39"/>
        <v>906715.2</v>
      </c>
    </row>
    <row r="464" spans="1:29" ht="20.25" customHeight="1" x14ac:dyDescent="0.3">
      <c r="A464" s="8">
        <v>2015</v>
      </c>
      <c r="B464" s="16">
        <f>IF(OR(D464=0,D464=""),"",COUNTA($D$168:D464))</f>
        <v>253</v>
      </c>
      <c r="C464" s="17" t="s">
        <v>488</v>
      </c>
      <c r="D464" s="9">
        <v>1957</v>
      </c>
      <c r="E464" s="31">
        <v>3224</v>
      </c>
      <c r="F464" s="31">
        <v>1526.7</v>
      </c>
      <c r="G464" s="31">
        <v>122.2</v>
      </c>
      <c r="H464" s="9">
        <v>620</v>
      </c>
      <c r="I464" s="9">
        <v>1095</v>
      </c>
      <c r="J464" s="9">
        <v>0</v>
      </c>
      <c r="K464" s="9">
        <v>375</v>
      </c>
      <c r="L464" s="9">
        <v>480</v>
      </c>
      <c r="M464" s="9">
        <v>0</v>
      </c>
      <c r="N464" s="9">
        <v>465</v>
      </c>
      <c r="O464" s="9">
        <v>78</v>
      </c>
      <c r="P464" s="9">
        <v>305</v>
      </c>
      <c r="Q464" s="9">
        <v>60</v>
      </c>
      <c r="R464" s="9">
        <v>430</v>
      </c>
      <c r="S464" s="9">
        <v>48</v>
      </c>
      <c r="T464" s="9">
        <v>0</v>
      </c>
      <c r="U464" s="13">
        <f t="shared" si="37"/>
        <v>3956</v>
      </c>
      <c r="V464" s="13">
        <f t="shared" si="36"/>
        <v>7734.94</v>
      </c>
      <c r="W464" s="36">
        <f t="shared" si="38"/>
        <v>12754144</v>
      </c>
      <c r="X464" s="15" t="s">
        <v>41</v>
      </c>
      <c r="Y464" s="9" t="s">
        <v>32</v>
      </c>
      <c r="Z464" s="34">
        <v>0</v>
      </c>
      <c r="AA464" s="34">
        <v>0</v>
      </c>
      <c r="AB464" s="34">
        <v>0</v>
      </c>
      <c r="AC464" s="13">
        <f t="shared" si="39"/>
        <v>12754144</v>
      </c>
    </row>
    <row r="465" spans="1:29" ht="20.25" customHeight="1" x14ac:dyDescent="0.3">
      <c r="A465" s="8">
        <v>2015</v>
      </c>
      <c r="B465" s="16">
        <f>IF(OR(D465=0,D465=""),"",COUNTA($D$168:D465))</f>
        <v>254</v>
      </c>
      <c r="C465" s="17" t="s">
        <v>489</v>
      </c>
      <c r="D465" s="9">
        <v>1957</v>
      </c>
      <c r="E465" s="31">
        <v>2769.6</v>
      </c>
      <c r="F465" s="31">
        <v>1191.2</v>
      </c>
      <c r="G465" s="31">
        <v>63.4</v>
      </c>
      <c r="H465" s="9">
        <v>620</v>
      </c>
      <c r="I465" s="9">
        <v>1095</v>
      </c>
      <c r="J465" s="9">
        <v>0</v>
      </c>
      <c r="K465" s="9">
        <v>375</v>
      </c>
      <c r="L465" s="9">
        <v>480</v>
      </c>
      <c r="M465" s="9">
        <v>0</v>
      </c>
      <c r="N465" s="9">
        <v>465</v>
      </c>
      <c r="O465" s="9">
        <v>78</v>
      </c>
      <c r="P465" s="9">
        <v>305</v>
      </c>
      <c r="Q465" s="9">
        <v>60</v>
      </c>
      <c r="R465" s="9">
        <v>430</v>
      </c>
      <c r="S465" s="9">
        <v>48</v>
      </c>
      <c r="T465" s="9">
        <v>0</v>
      </c>
      <c r="U465" s="13">
        <f t="shared" si="37"/>
        <v>3956</v>
      </c>
      <c r="V465" s="13">
        <f t="shared" ref="V465:V494" si="40">W465/(F465+G465)</f>
        <v>8733.09</v>
      </c>
      <c r="W465" s="36">
        <f t="shared" si="38"/>
        <v>10956537.6</v>
      </c>
      <c r="X465" s="15" t="s">
        <v>41</v>
      </c>
      <c r="Y465" s="9" t="s">
        <v>32</v>
      </c>
      <c r="Z465" s="34">
        <v>0</v>
      </c>
      <c r="AA465" s="34">
        <v>0</v>
      </c>
      <c r="AB465" s="34">
        <v>0</v>
      </c>
      <c r="AC465" s="13">
        <f t="shared" si="39"/>
        <v>10956537.6</v>
      </c>
    </row>
    <row r="466" spans="1:29" ht="20.25" customHeight="1" x14ac:dyDescent="0.3">
      <c r="A466" s="8">
        <v>2015</v>
      </c>
      <c r="B466" s="16">
        <f>IF(OR(D466=0,D466=""),"",COUNTA($D$168:D466))</f>
        <v>255</v>
      </c>
      <c r="C466" s="17" t="s">
        <v>268</v>
      </c>
      <c r="D466" s="9">
        <v>1957</v>
      </c>
      <c r="E466" s="31">
        <v>2000.8</v>
      </c>
      <c r="F466" s="31">
        <v>557.5</v>
      </c>
      <c r="G466" s="31">
        <v>304.60000000000002</v>
      </c>
      <c r="H466" s="9">
        <v>620</v>
      </c>
      <c r="I466" s="9">
        <v>1095</v>
      </c>
      <c r="J466" s="9">
        <v>0</v>
      </c>
      <c r="K466" s="9">
        <v>375</v>
      </c>
      <c r="L466" s="9">
        <v>480</v>
      </c>
      <c r="M466" s="9">
        <v>0</v>
      </c>
      <c r="N466" s="9">
        <v>465</v>
      </c>
      <c r="O466" s="9">
        <v>78</v>
      </c>
      <c r="P466" s="9">
        <v>305</v>
      </c>
      <c r="Q466" s="9">
        <v>60</v>
      </c>
      <c r="R466" s="9">
        <v>430</v>
      </c>
      <c r="S466" s="9">
        <v>48</v>
      </c>
      <c r="T466" s="9">
        <v>0</v>
      </c>
      <c r="U466" s="13">
        <f t="shared" si="37"/>
        <v>3956</v>
      </c>
      <c r="V466" s="13">
        <f t="shared" si="40"/>
        <v>9181.26</v>
      </c>
      <c r="W466" s="36">
        <f t="shared" si="38"/>
        <v>7915164.7999999998</v>
      </c>
      <c r="X466" s="15" t="s">
        <v>41</v>
      </c>
      <c r="Y466" s="9" t="s">
        <v>32</v>
      </c>
      <c r="Z466" s="34">
        <v>0</v>
      </c>
      <c r="AA466" s="34">
        <v>0</v>
      </c>
      <c r="AB466" s="34">
        <v>0</v>
      </c>
      <c r="AC466" s="13">
        <f t="shared" si="39"/>
        <v>7915164.7999999998</v>
      </c>
    </row>
    <row r="467" spans="1:29" ht="20.25" customHeight="1" x14ac:dyDescent="0.3">
      <c r="A467" s="8">
        <v>2015</v>
      </c>
      <c r="B467" s="16">
        <f>IF(OR(D467=0,D467=""),"",COUNTA($D$168:D467))</f>
        <v>256</v>
      </c>
      <c r="C467" s="17" t="s">
        <v>522</v>
      </c>
      <c r="D467" s="9">
        <v>1957</v>
      </c>
      <c r="E467" s="31">
        <v>296.8</v>
      </c>
      <c r="F467" s="31">
        <v>275.2</v>
      </c>
      <c r="G467" s="31">
        <v>0</v>
      </c>
      <c r="H467" s="9">
        <v>620</v>
      </c>
      <c r="I467" s="9">
        <v>1095</v>
      </c>
      <c r="J467" s="9">
        <v>0</v>
      </c>
      <c r="K467" s="9">
        <v>375</v>
      </c>
      <c r="L467" s="9">
        <v>480</v>
      </c>
      <c r="M467" s="9">
        <v>0</v>
      </c>
      <c r="N467" s="9">
        <v>465</v>
      </c>
      <c r="O467" s="9">
        <v>78</v>
      </c>
      <c r="P467" s="9">
        <v>305</v>
      </c>
      <c r="Q467" s="9">
        <v>60</v>
      </c>
      <c r="R467" s="9">
        <v>430</v>
      </c>
      <c r="S467" s="9">
        <v>48</v>
      </c>
      <c r="T467" s="9">
        <v>0</v>
      </c>
      <c r="U467" s="13">
        <f t="shared" si="37"/>
        <v>3956</v>
      </c>
      <c r="V467" s="13">
        <f t="shared" si="40"/>
        <v>4266.5</v>
      </c>
      <c r="W467" s="36">
        <f t="shared" si="38"/>
        <v>1174140.8</v>
      </c>
      <c r="X467" s="15" t="s">
        <v>41</v>
      </c>
      <c r="Y467" s="9" t="s">
        <v>32</v>
      </c>
      <c r="Z467" s="34">
        <v>0</v>
      </c>
      <c r="AA467" s="34">
        <v>0</v>
      </c>
      <c r="AB467" s="34">
        <v>0</v>
      </c>
      <c r="AC467" s="13">
        <f t="shared" si="39"/>
        <v>1174140.8</v>
      </c>
    </row>
    <row r="468" spans="1:29" ht="20.25" customHeight="1" x14ac:dyDescent="0.3">
      <c r="A468" s="8">
        <v>2015</v>
      </c>
      <c r="B468" s="16">
        <f>IF(OR(D468=0,D468=""),"",COUNTA($D$168:D468))</f>
        <v>257</v>
      </c>
      <c r="C468" s="17" t="s">
        <v>731</v>
      </c>
      <c r="D468" s="9">
        <v>1957</v>
      </c>
      <c r="E468" s="31">
        <v>1863.2</v>
      </c>
      <c r="F468" s="31">
        <v>1303.5</v>
      </c>
      <c r="G468" s="31">
        <v>0</v>
      </c>
      <c r="H468" s="9">
        <v>620</v>
      </c>
      <c r="I468" s="9">
        <v>1095</v>
      </c>
      <c r="J468" s="9">
        <v>0</v>
      </c>
      <c r="K468" s="9">
        <v>375</v>
      </c>
      <c r="L468" s="9">
        <v>480</v>
      </c>
      <c r="M468" s="9">
        <v>0</v>
      </c>
      <c r="N468" s="9">
        <v>465</v>
      </c>
      <c r="O468" s="9">
        <v>78</v>
      </c>
      <c r="P468" s="9">
        <v>305</v>
      </c>
      <c r="Q468" s="9">
        <v>60</v>
      </c>
      <c r="R468" s="9">
        <v>430</v>
      </c>
      <c r="S468" s="9">
        <v>48</v>
      </c>
      <c r="T468" s="9">
        <v>0</v>
      </c>
      <c r="U468" s="13">
        <f t="shared" si="37"/>
        <v>3956</v>
      </c>
      <c r="V468" s="13">
        <f t="shared" si="40"/>
        <v>5654.64</v>
      </c>
      <c r="W468" s="36">
        <f t="shared" si="38"/>
        <v>7370819.2000000002</v>
      </c>
      <c r="X468" s="15" t="s">
        <v>41</v>
      </c>
      <c r="Y468" s="9" t="s">
        <v>32</v>
      </c>
      <c r="Z468" s="34">
        <v>0</v>
      </c>
      <c r="AA468" s="34">
        <v>0</v>
      </c>
      <c r="AB468" s="34">
        <v>0</v>
      </c>
      <c r="AC468" s="13">
        <f t="shared" si="39"/>
        <v>7370819.2000000002</v>
      </c>
    </row>
    <row r="469" spans="1:29" ht="20.25" customHeight="1" x14ac:dyDescent="0.3">
      <c r="A469" s="8">
        <v>2015</v>
      </c>
      <c r="B469" s="16">
        <f>IF(OR(D469=0,D469=""),"",COUNTA($D$168:D469))</f>
        <v>258</v>
      </c>
      <c r="C469" s="17" t="s">
        <v>507</v>
      </c>
      <c r="D469" s="9">
        <v>1957</v>
      </c>
      <c r="E469" s="31">
        <v>987.8</v>
      </c>
      <c r="F469" s="31">
        <v>608.5</v>
      </c>
      <c r="G469" s="31">
        <v>254.6</v>
      </c>
      <c r="H469" s="9">
        <v>620</v>
      </c>
      <c r="I469" s="9">
        <v>1095</v>
      </c>
      <c r="J469" s="9">
        <v>0</v>
      </c>
      <c r="K469" s="9">
        <v>375</v>
      </c>
      <c r="L469" s="9">
        <v>480</v>
      </c>
      <c r="M469" s="9">
        <v>0</v>
      </c>
      <c r="N469" s="9">
        <v>465</v>
      </c>
      <c r="O469" s="9">
        <v>78</v>
      </c>
      <c r="P469" s="9">
        <v>305</v>
      </c>
      <c r="Q469" s="9">
        <v>60</v>
      </c>
      <c r="R469" s="9">
        <v>430</v>
      </c>
      <c r="S469" s="9">
        <v>48</v>
      </c>
      <c r="T469" s="9">
        <v>0</v>
      </c>
      <c r="U469" s="13">
        <f t="shared" si="37"/>
        <v>3956</v>
      </c>
      <c r="V469" s="13">
        <f t="shared" si="40"/>
        <v>4527.5600000000004</v>
      </c>
      <c r="W469" s="36">
        <f t="shared" si="38"/>
        <v>3907736.8</v>
      </c>
      <c r="X469" s="15" t="s">
        <v>41</v>
      </c>
      <c r="Y469" s="9" t="s">
        <v>32</v>
      </c>
      <c r="Z469" s="34">
        <v>0</v>
      </c>
      <c r="AA469" s="34">
        <v>0</v>
      </c>
      <c r="AB469" s="34">
        <v>0</v>
      </c>
      <c r="AC469" s="13">
        <f t="shared" si="39"/>
        <v>3907736.8</v>
      </c>
    </row>
    <row r="470" spans="1:29" ht="20.25" customHeight="1" x14ac:dyDescent="0.3">
      <c r="A470" s="8">
        <v>2015</v>
      </c>
      <c r="B470" s="16">
        <f>IF(OR(D470=0,D470=""),"",COUNTA($D$168:D470))</f>
        <v>259</v>
      </c>
      <c r="C470" s="17" t="s">
        <v>269</v>
      </c>
      <c r="D470" s="9">
        <v>1957</v>
      </c>
      <c r="E470" s="31">
        <v>557.72</v>
      </c>
      <c r="F470" s="31">
        <v>397</v>
      </c>
      <c r="G470" s="31">
        <v>0</v>
      </c>
      <c r="H470" s="9">
        <v>620</v>
      </c>
      <c r="I470" s="9">
        <v>1095</v>
      </c>
      <c r="J470" s="9">
        <v>0</v>
      </c>
      <c r="K470" s="9">
        <v>375</v>
      </c>
      <c r="L470" s="9">
        <v>480</v>
      </c>
      <c r="M470" s="9">
        <v>0</v>
      </c>
      <c r="N470" s="9">
        <v>465</v>
      </c>
      <c r="O470" s="9">
        <v>78</v>
      </c>
      <c r="P470" s="9">
        <v>305</v>
      </c>
      <c r="Q470" s="9">
        <v>60</v>
      </c>
      <c r="R470" s="9">
        <v>430</v>
      </c>
      <c r="S470" s="9">
        <v>48</v>
      </c>
      <c r="T470" s="9">
        <v>0</v>
      </c>
      <c r="U470" s="13">
        <f t="shared" si="37"/>
        <v>3956</v>
      </c>
      <c r="V470" s="13">
        <f t="shared" si="40"/>
        <v>5557.53</v>
      </c>
      <c r="W470" s="36">
        <f t="shared" si="38"/>
        <v>2206340.3199999998</v>
      </c>
      <c r="X470" s="15" t="s">
        <v>41</v>
      </c>
      <c r="Y470" s="9" t="s">
        <v>32</v>
      </c>
      <c r="Z470" s="34">
        <v>0</v>
      </c>
      <c r="AA470" s="34">
        <v>0</v>
      </c>
      <c r="AB470" s="34">
        <v>0</v>
      </c>
      <c r="AC470" s="13">
        <f t="shared" si="39"/>
        <v>2206340.3199999998</v>
      </c>
    </row>
    <row r="471" spans="1:29" ht="20.25" customHeight="1" x14ac:dyDescent="0.3">
      <c r="A471" s="8">
        <v>2015</v>
      </c>
      <c r="B471" s="16">
        <f>IF(OR(D471=0,D471=""),"",COUNTA($D$168:D471))</f>
        <v>260</v>
      </c>
      <c r="C471" s="17" t="s">
        <v>523</v>
      </c>
      <c r="D471" s="9">
        <v>1957</v>
      </c>
      <c r="E471" s="31">
        <v>460.7</v>
      </c>
      <c r="F471" s="31">
        <v>417.5</v>
      </c>
      <c r="G471" s="31">
        <v>0</v>
      </c>
      <c r="H471" s="9">
        <v>620</v>
      </c>
      <c r="I471" s="9">
        <v>1095</v>
      </c>
      <c r="J471" s="9">
        <v>0</v>
      </c>
      <c r="K471" s="9">
        <v>375</v>
      </c>
      <c r="L471" s="9">
        <v>480</v>
      </c>
      <c r="M471" s="9">
        <v>0</v>
      </c>
      <c r="N471" s="9">
        <v>465</v>
      </c>
      <c r="O471" s="9">
        <v>78</v>
      </c>
      <c r="P471" s="9">
        <v>305</v>
      </c>
      <c r="Q471" s="9">
        <v>60</v>
      </c>
      <c r="R471" s="9">
        <v>430</v>
      </c>
      <c r="S471" s="9">
        <v>48</v>
      </c>
      <c r="T471" s="9">
        <v>0</v>
      </c>
      <c r="U471" s="13">
        <f t="shared" si="37"/>
        <v>3956</v>
      </c>
      <c r="V471" s="13">
        <f t="shared" si="40"/>
        <v>4365.34</v>
      </c>
      <c r="W471" s="36">
        <f t="shared" si="38"/>
        <v>1822529.2</v>
      </c>
      <c r="X471" s="15" t="s">
        <v>41</v>
      </c>
      <c r="Y471" s="9" t="s">
        <v>32</v>
      </c>
      <c r="Z471" s="34">
        <v>0</v>
      </c>
      <c r="AA471" s="34">
        <v>0</v>
      </c>
      <c r="AB471" s="34">
        <v>0</v>
      </c>
      <c r="AC471" s="13">
        <f t="shared" si="39"/>
        <v>1822529.2</v>
      </c>
    </row>
    <row r="472" spans="1:29" ht="20.25" customHeight="1" x14ac:dyDescent="0.3">
      <c r="A472" s="8">
        <v>2015</v>
      </c>
      <c r="B472" s="16">
        <f>IF(OR(D472=0,D472=""),"",COUNTA($D$168:D472))</f>
        <v>261</v>
      </c>
      <c r="C472" s="17" t="s">
        <v>618</v>
      </c>
      <c r="D472" s="9">
        <v>1957</v>
      </c>
      <c r="E472" s="31">
        <v>542.49</v>
      </c>
      <c r="F472" s="31">
        <v>497.69</v>
      </c>
      <c r="G472" s="31">
        <v>0</v>
      </c>
      <c r="H472" s="9">
        <v>620</v>
      </c>
      <c r="I472" s="9">
        <v>1095</v>
      </c>
      <c r="J472" s="9">
        <v>0</v>
      </c>
      <c r="K472" s="9">
        <v>375</v>
      </c>
      <c r="L472" s="9">
        <v>480</v>
      </c>
      <c r="M472" s="9">
        <v>0</v>
      </c>
      <c r="N472" s="9">
        <v>465</v>
      </c>
      <c r="O472" s="9">
        <v>78</v>
      </c>
      <c r="P472" s="9">
        <v>305</v>
      </c>
      <c r="Q472" s="9">
        <v>60</v>
      </c>
      <c r="R472" s="9">
        <v>430</v>
      </c>
      <c r="S472" s="9">
        <v>48</v>
      </c>
      <c r="T472" s="9">
        <v>0</v>
      </c>
      <c r="U472" s="13">
        <f t="shared" si="37"/>
        <v>3956</v>
      </c>
      <c r="V472" s="13">
        <f t="shared" si="40"/>
        <v>4312.1000000000004</v>
      </c>
      <c r="W472" s="36">
        <f t="shared" si="38"/>
        <v>2146090.44</v>
      </c>
      <c r="X472" s="15" t="s">
        <v>41</v>
      </c>
      <c r="Y472" s="9" t="s">
        <v>32</v>
      </c>
      <c r="Z472" s="34">
        <v>0</v>
      </c>
      <c r="AA472" s="34">
        <v>0</v>
      </c>
      <c r="AB472" s="34">
        <v>0</v>
      </c>
      <c r="AC472" s="13">
        <f t="shared" si="39"/>
        <v>2146090.44</v>
      </c>
    </row>
    <row r="473" spans="1:29" ht="20.25" customHeight="1" x14ac:dyDescent="0.3">
      <c r="A473" s="8">
        <v>2015</v>
      </c>
      <c r="B473" s="16">
        <f>IF(OR(D473=0,D473=""),"",COUNTA($D$168:D473))</f>
        <v>262</v>
      </c>
      <c r="C473" s="17" t="s">
        <v>490</v>
      </c>
      <c r="D473" s="9">
        <v>1957</v>
      </c>
      <c r="E473" s="31">
        <v>873.26</v>
      </c>
      <c r="F473" s="31">
        <v>498.26</v>
      </c>
      <c r="G473" s="31">
        <v>0</v>
      </c>
      <c r="H473" s="9">
        <v>620</v>
      </c>
      <c r="I473" s="9">
        <v>1095</v>
      </c>
      <c r="J473" s="9">
        <v>0</v>
      </c>
      <c r="K473" s="9">
        <v>375</v>
      </c>
      <c r="L473" s="9">
        <v>480</v>
      </c>
      <c r="M473" s="9">
        <v>0</v>
      </c>
      <c r="N473" s="9">
        <v>465</v>
      </c>
      <c r="O473" s="9">
        <v>78</v>
      </c>
      <c r="P473" s="9">
        <v>305</v>
      </c>
      <c r="Q473" s="9">
        <v>60</v>
      </c>
      <c r="R473" s="9">
        <v>430</v>
      </c>
      <c r="S473" s="9">
        <v>48</v>
      </c>
      <c r="T473" s="9">
        <v>0</v>
      </c>
      <c r="U473" s="13">
        <f t="shared" si="37"/>
        <v>3956</v>
      </c>
      <c r="V473" s="13">
        <f t="shared" si="40"/>
        <v>6933.36</v>
      </c>
      <c r="W473" s="36">
        <f t="shared" si="38"/>
        <v>3454616.56</v>
      </c>
      <c r="X473" s="15" t="s">
        <v>41</v>
      </c>
      <c r="Y473" s="9" t="s">
        <v>32</v>
      </c>
      <c r="Z473" s="34">
        <v>0</v>
      </c>
      <c r="AA473" s="34">
        <v>0</v>
      </c>
      <c r="AB473" s="34">
        <v>0</v>
      </c>
      <c r="AC473" s="13">
        <f t="shared" si="39"/>
        <v>3454616.56</v>
      </c>
    </row>
    <row r="474" spans="1:29" ht="20.25" customHeight="1" x14ac:dyDescent="0.3">
      <c r="A474" s="8">
        <v>2015</v>
      </c>
      <c r="B474" s="16">
        <f>IF(OR(D474=0,D474=""),"",COUNTA($D$168:D474))</f>
        <v>263</v>
      </c>
      <c r="C474" s="17" t="s">
        <v>491</v>
      </c>
      <c r="D474" s="9">
        <v>1957</v>
      </c>
      <c r="E474" s="31">
        <v>243.9</v>
      </c>
      <c r="F474" s="31">
        <v>161.1</v>
      </c>
      <c r="G474" s="31">
        <v>0</v>
      </c>
      <c r="H474" s="9">
        <v>620</v>
      </c>
      <c r="I474" s="9">
        <v>1095</v>
      </c>
      <c r="J474" s="9">
        <v>0</v>
      </c>
      <c r="K474" s="9">
        <v>375</v>
      </c>
      <c r="L474" s="9">
        <v>480</v>
      </c>
      <c r="M474" s="9">
        <v>0</v>
      </c>
      <c r="N474" s="9">
        <v>465</v>
      </c>
      <c r="O474" s="9">
        <v>78</v>
      </c>
      <c r="P474" s="9">
        <v>305</v>
      </c>
      <c r="Q474" s="9">
        <v>60</v>
      </c>
      <c r="R474" s="9">
        <v>430</v>
      </c>
      <c r="S474" s="9">
        <v>48</v>
      </c>
      <c r="T474" s="9">
        <v>0</v>
      </c>
      <c r="U474" s="13">
        <f t="shared" si="37"/>
        <v>3956</v>
      </c>
      <c r="V474" s="13">
        <f t="shared" si="40"/>
        <v>5989.25</v>
      </c>
      <c r="W474" s="36">
        <f t="shared" si="38"/>
        <v>964868.4</v>
      </c>
      <c r="X474" s="15" t="s">
        <v>41</v>
      </c>
      <c r="Y474" s="9" t="s">
        <v>32</v>
      </c>
      <c r="Z474" s="34">
        <v>0</v>
      </c>
      <c r="AA474" s="34">
        <v>0</v>
      </c>
      <c r="AB474" s="34">
        <v>0</v>
      </c>
      <c r="AC474" s="13">
        <f t="shared" si="39"/>
        <v>964868.4</v>
      </c>
    </row>
    <row r="475" spans="1:29" ht="20.25" customHeight="1" x14ac:dyDescent="0.3">
      <c r="A475" s="8">
        <v>2015</v>
      </c>
      <c r="B475" s="16">
        <f>IF(OR(D475=0,D475=""),"",COUNTA($D$168:D475))</f>
        <v>264</v>
      </c>
      <c r="C475" s="17" t="s">
        <v>270</v>
      </c>
      <c r="D475" s="9">
        <v>1957</v>
      </c>
      <c r="E475" s="31">
        <v>214.9</v>
      </c>
      <c r="F475" s="31">
        <v>137.4</v>
      </c>
      <c r="G475" s="31">
        <v>0</v>
      </c>
      <c r="H475" s="9">
        <v>620</v>
      </c>
      <c r="I475" s="9">
        <v>1095</v>
      </c>
      <c r="J475" s="9">
        <v>0</v>
      </c>
      <c r="K475" s="9">
        <v>375</v>
      </c>
      <c r="L475" s="9">
        <v>480</v>
      </c>
      <c r="M475" s="9">
        <v>0</v>
      </c>
      <c r="N475" s="9">
        <v>465</v>
      </c>
      <c r="O475" s="9">
        <v>78</v>
      </c>
      <c r="P475" s="9">
        <v>305</v>
      </c>
      <c r="Q475" s="9">
        <v>60</v>
      </c>
      <c r="R475" s="9">
        <v>430</v>
      </c>
      <c r="S475" s="9">
        <v>48</v>
      </c>
      <c r="T475" s="9">
        <v>0</v>
      </c>
      <c r="U475" s="13">
        <f t="shared" si="37"/>
        <v>3956</v>
      </c>
      <c r="V475" s="13">
        <f t="shared" si="40"/>
        <v>6187.37</v>
      </c>
      <c r="W475" s="36">
        <f t="shared" si="38"/>
        <v>850144.4</v>
      </c>
      <c r="X475" s="15" t="s">
        <v>41</v>
      </c>
      <c r="Y475" s="9" t="s">
        <v>32</v>
      </c>
      <c r="Z475" s="34">
        <v>0</v>
      </c>
      <c r="AA475" s="34">
        <v>0</v>
      </c>
      <c r="AB475" s="34">
        <v>0</v>
      </c>
      <c r="AC475" s="13">
        <f t="shared" si="39"/>
        <v>850144.4</v>
      </c>
    </row>
    <row r="476" spans="1:29" ht="20.25" customHeight="1" x14ac:dyDescent="0.3">
      <c r="A476" s="8">
        <v>2015</v>
      </c>
      <c r="B476" s="16">
        <f>IF(OR(D476=0,D476=""),"",COUNTA($D$168:D476))</f>
        <v>265</v>
      </c>
      <c r="C476" s="17" t="s">
        <v>676</v>
      </c>
      <c r="D476" s="9">
        <v>1957</v>
      </c>
      <c r="E476" s="31">
        <v>934.9</v>
      </c>
      <c r="F476" s="31">
        <v>618</v>
      </c>
      <c r="G476" s="31">
        <v>0</v>
      </c>
      <c r="H476" s="9">
        <v>620</v>
      </c>
      <c r="I476" s="9">
        <v>1095</v>
      </c>
      <c r="J476" s="9">
        <v>0</v>
      </c>
      <c r="K476" s="9">
        <v>375</v>
      </c>
      <c r="L476" s="9">
        <v>480</v>
      </c>
      <c r="M476" s="9">
        <v>0</v>
      </c>
      <c r="N476" s="9">
        <v>465</v>
      </c>
      <c r="O476" s="9">
        <v>78</v>
      </c>
      <c r="P476" s="9">
        <v>305</v>
      </c>
      <c r="Q476" s="9">
        <v>60</v>
      </c>
      <c r="R476" s="9">
        <v>430</v>
      </c>
      <c r="S476" s="9">
        <v>48</v>
      </c>
      <c r="T476" s="9">
        <v>0</v>
      </c>
      <c r="U476" s="13">
        <f t="shared" si="37"/>
        <v>3956</v>
      </c>
      <c r="V476" s="13">
        <f t="shared" si="40"/>
        <v>5984.57</v>
      </c>
      <c r="W476" s="36">
        <f t="shared" si="38"/>
        <v>3698464.4</v>
      </c>
      <c r="X476" s="15" t="s">
        <v>41</v>
      </c>
      <c r="Y476" s="9" t="s">
        <v>32</v>
      </c>
      <c r="Z476" s="34">
        <v>0</v>
      </c>
      <c r="AA476" s="34">
        <v>0</v>
      </c>
      <c r="AB476" s="34">
        <v>0</v>
      </c>
      <c r="AC476" s="13">
        <f t="shared" si="39"/>
        <v>3698464.4</v>
      </c>
    </row>
    <row r="477" spans="1:29" ht="20.25" customHeight="1" x14ac:dyDescent="0.3">
      <c r="A477" s="8">
        <v>2015</v>
      </c>
      <c r="B477" s="16">
        <f>IF(OR(D477=0,D477=""),"",COUNTA($D$168:D477))</f>
        <v>266</v>
      </c>
      <c r="C477" s="17" t="s">
        <v>271</v>
      </c>
      <c r="D477" s="9">
        <v>1957</v>
      </c>
      <c r="E477" s="31">
        <v>435.6</v>
      </c>
      <c r="F477" s="31">
        <v>435.6</v>
      </c>
      <c r="G477" s="31">
        <v>0</v>
      </c>
      <c r="H477" s="9">
        <v>620</v>
      </c>
      <c r="I477" s="9">
        <v>1095</v>
      </c>
      <c r="J477" s="9">
        <v>0</v>
      </c>
      <c r="K477" s="9">
        <v>375</v>
      </c>
      <c r="L477" s="9">
        <v>480</v>
      </c>
      <c r="M477" s="9">
        <v>0</v>
      </c>
      <c r="N477" s="9">
        <v>465</v>
      </c>
      <c r="O477" s="9">
        <v>78</v>
      </c>
      <c r="P477" s="9">
        <v>305</v>
      </c>
      <c r="Q477" s="9">
        <v>60</v>
      </c>
      <c r="R477" s="9">
        <v>430</v>
      </c>
      <c r="S477" s="9">
        <v>48</v>
      </c>
      <c r="T477" s="9">
        <v>0</v>
      </c>
      <c r="U477" s="13">
        <f t="shared" si="37"/>
        <v>3956</v>
      </c>
      <c r="V477" s="13">
        <f t="shared" si="40"/>
        <v>3956</v>
      </c>
      <c r="W477" s="36">
        <f t="shared" si="38"/>
        <v>1723233.6</v>
      </c>
      <c r="X477" s="15" t="s">
        <v>41</v>
      </c>
      <c r="Y477" s="9" t="s">
        <v>32</v>
      </c>
      <c r="Z477" s="34">
        <v>0</v>
      </c>
      <c r="AA477" s="34">
        <v>0</v>
      </c>
      <c r="AB477" s="34">
        <v>0</v>
      </c>
      <c r="AC477" s="13">
        <f t="shared" si="39"/>
        <v>1723233.6</v>
      </c>
    </row>
    <row r="478" spans="1:29" ht="20.25" customHeight="1" x14ac:dyDescent="0.3">
      <c r="A478" s="8">
        <v>2015</v>
      </c>
      <c r="B478" s="16">
        <f>IF(OR(D478=0,D478=""),"",COUNTA($D$168:D478))</f>
        <v>267</v>
      </c>
      <c r="C478" s="17" t="s">
        <v>272</v>
      </c>
      <c r="D478" s="9">
        <v>1957</v>
      </c>
      <c r="E478" s="31">
        <v>538.79999999999995</v>
      </c>
      <c r="F478" s="31">
        <v>538.79999999999995</v>
      </c>
      <c r="G478" s="31">
        <v>0</v>
      </c>
      <c r="H478" s="9">
        <v>620</v>
      </c>
      <c r="I478" s="9">
        <v>1095</v>
      </c>
      <c r="J478" s="9">
        <v>0</v>
      </c>
      <c r="K478" s="9">
        <v>375</v>
      </c>
      <c r="L478" s="9">
        <v>480</v>
      </c>
      <c r="M478" s="9">
        <v>0</v>
      </c>
      <c r="N478" s="9">
        <v>465</v>
      </c>
      <c r="O478" s="9">
        <v>78</v>
      </c>
      <c r="P478" s="9">
        <v>305</v>
      </c>
      <c r="Q478" s="9">
        <v>60</v>
      </c>
      <c r="R478" s="9">
        <v>430</v>
      </c>
      <c r="S478" s="9">
        <v>48</v>
      </c>
      <c r="T478" s="9">
        <v>0</v>
      </c>
      <c r="U478" s="13">
        <f t="shared" si="37"/>
        <v>3956</v>
      </c>
      <c r="V478" s="13">
        <f t="shared" si="40"/>
        <v>3956</v>
      </c>
      <c r="W478" s="36">
        <f t="shared" si="38"/>
        <v>2131492.7999999998</v>
      </c>
      <c r="X478" s="15" t="s">
        <v>41</v>
      </c>
      <c r="Y478" s="9" t="s">
        <v>32</v>
      </c>
      <c r="Z478" s="34">
        <v>0</v>
      </c>
      <c r="AA478" s="34">
        <v>0</v>
      </c>
      <c r="AB478" s="34">
        <v>0</v>
      </c>
      <c r="AC478" s="13">
        <f t="shared" si="39"/>
        <v>2131492.7999999998</v>
      </c>
    </row>
    <row r="479" spans="1:29" ht="20.25" customHeight="1" x14ac:dyDescent="0.3">
      <c r="A479" s="8">
        <v>2015</v>
      </c>
      <c r="B479" s="16">
        <f>IF(OR(D479=0,D479=""),"",COUNTA($D$168:D479))</f>
        <v>268</v>
      </c>
      <c r="C479" s="17" t="s">
        <v>492</v>
      </c>
      <c r="D479" s="9">
        <v>1958</v>
      </c>
      <c r="E479" s="31">
        <v>606.79999999999995</v>
      </c>
      <c r="F479" s="31">
        <v>385.6</v>
      </c>
      <c r="G479" s="31">
        <v>0</v>
      </c>
      <c r="H479" s="9">
        <v>620</v>
      </c>
      <c r="I479" s="9">
        <v>1095</v>
      </c>
      <c r="J479" s="9">
        <v>0</v>
      </c>
      <c r="K479" s="9">
        <v>375</v>
      </c>
      <c r="L479" s="9">
        <v>480</v>
      </c>
      <c r="M479" s="9">
        <v>0</v>
      </c>
      <c r="N479" s="9">
        <v>465</v>
      </c>
      <c r="O479" s="9">
        <v>78</v>
      </c>
      <c r="P479" s="9">
        <v>305</v>
      </c>
      <c r="Q479" s="9">
        <v>60</v>
      </c>
      <c r="R479" s="9">
        <v>430</v>
      </c>
      <c r="S479" s="9">
        <v>48</v>
      </c>
      <c r="T479" s="9">
        <v>0</v>
      </c>
      <c r="U479" s="13">
        <f t="shared" si="37"/>
        <v>3956</v>
      </c>
      <c r="V479" s="13">
        <f t="shared" si="40"/>
        <v>6225.37</v>
      </c>
      <c r="W479" s="36">
        <f t="shared" si="38"/>
        <v>2400500.7999999998</v>
      </c>
      <c r="X479" s="15" t="s">
        <v>41</v>
      </c>
      <c r="Y479" s="9" t="s">
        <v>32</v>
      </c>
      <c r="Z479" s="34">
        <v>0</v>
      </c>
      <c r="AA479" s="34">
        <v>0</v>
      </c>
      <c r="AB479" s="34">
        <v>0</v>
      </c>
      <c r="AC479" s="13">
        <f t="shared" si="39"/>
        <v>2400500.7999999998</v>
      </c>
    </row>
    <row r="480" spans="1:29" ht="20.25" customHeight="1" x14ac:dyDescent="0.3">
      <c r="A480" s="8">
        <v>2015</v>
      </c>
      <c r="B480" s="16">
        <f>IF(OR(D480=0,D480=""),"",COUNTA($D$168:D480))</f>
        <v>269</v>
      </c>
      <c r="C480" s="17" t="s">
        <v>493</v>
      </c>
      <c r="D480" s="9">
        <v>1958</v>
      </c>
      <c r="E480" s="31">
        <v>3084.9</v>
      </c>
      <c r="F480" s="31">
        <v>1479.4</v>
      </c>
      <c r="G480" s="31">
        <v>50.8</v>
      </c>
      <c r="H480" s="9">
        <v>620</v>
      </c>
      <c r="I480" s="9">
        <v>1095</v>
      </c>
      <c r="J480" s="9">
        <v>0</v>
      </c>
      <c r="K480" s="9">
        <v>375</v>
      </c>
      <c r="L480" s="9">
        <v>480</v>
      </c>
      <c r="M480" s="9">
        <v>0</v>
      </c>
      <c r="N480" s="9">
        <v>465</v>
      </c>
      <c r="O480" s="9">
        <v>78</v>
      </c>
      <c r="P480" s="9">
        <v>305</v>
      </c>
      <c r="Q480" s="9">
        <v>60</v>
      </c>
      <c r="R480" s="9">
        <v>430</v>
      </c>
      <c r="S480" s="9">
        <v>48</v>
      </c>
      <c r="T480" s="9">
        <v>0</v>
      </c>
      <c r="U480" s="13">
        <f t="shared" si="37"/>
        <v>3956</v>
      </c>
      <c r="V480" s="13">
        <f t="shared" si="40"/>
        <v>7975.34</v>
      </c>
      <c r="W480" s="36">
        <f t="shared" si="38"/>
        <v>12203864.4</v>
      </c>
      <c r="X480" s="15" t="s">
        <v>41</v>
      </c>
      <c r="Y480" s="9" t="s">
        <v>32</v>
      </c>
      <c r="Z480" s="34">
        <v>0</v>
      </c>
      <c r="AA480" s="34">
        <v>0</v>
      </c>
      <c r="AB480" s="34">
        <v>0</v>
      </c>
      <c r="AC480" s="13">
        <f t="shared" si="39"/>
        <v>12203864.4</v>
      </c>
    </row>
    <row r="481" spans="1:29" ht="20.25" customHeight="1" x14ac:dyDescent="0.3">
      <c r="A481" s="8">
        <v>2015</v>
      </c>
      <c r="B481" s="16">
        <f>IF(OR(D481=0,D481=""),"",COUNTA($D$168:D481))</f>
        <v>270</v>
      </c>
      <c r="C481" s="17" t="s">
        <v>273</v>
      </c>
      <c r="D481" s="9">
        <v>1958</v>
      </c>
      <c r="E481" s="31">
        <v>649.5</v>
      </c>
      <c r="F481" s="31">
        <v>429.8</v>
      </c>
      <c r="G481" s="31">
        <v>0</v>
      </c>
      <c r="H481" s="9">
        <v>620</v>
      </c>
      <c r="I481" s="9">
        <v>1095</v>
      </c>
      <c r="J481" s="9">
        <v>0</v>
      </c>
      <c r="K481" s="9">
        <v>375</v>
      </c>
      <c r="L481" s="9">
        <v>480</v>
      </c>
      <c r="M481" s="9">
        <v>0</v>
      </c>
      <c r="N481" s="9">
        <v>465</v>
      </c>
      <c r="O481" s="9">
        <v>78</v>
      </c>
      <c r="P481" s="9">
        <v>305</v>
      </c>
      <c r="Q481" s="9">
        <v>60</v>
      </c>
      <c r="R481" s="9">
        <v>430</v>
      </c>
      <c r="S481" s="9">
        <v>48</v>
      </c>
      <c r="T481" s="9">
        <v>0</v>
      </c>
      <c r="U481" s="13">
        <f t="shared" si="37"/>
        <v>3956</v>
      </c>
      <c r="V481" s="13">
        <f t="shared" si="40"/>
        <v>5978.18</v>
      </c>
      <c r="W481" s="36">
        <f t="shared" si="38"/>
        <v>2569422</v>
      </c>
      <c r="X481" s="15" t="s">
        <v>41</v>
      </c>
      <c r="Y481" s="9" t="s">
        <v>32</v>
      </c>
      <c r="Z481" s="34">
        <v>0</v>
      </c>
      <c r="AA481" s="34">
        <v>0</v>
      </c>
      <c r="AB481" s="34">
        <v>0</v>
      </c>
      <c r="AC481" s="13">
        <f t="shared" si="39"/>
        <v>2569422</v>
      </c>
    </row>
    <row r="482" spans="1:29" ht="20.25" customHeight="1" x14ac:dyDescent="0.3">
      <c r="A482" s="8">
        <v>2015</v>
      </c>
      <c r="B482" s="16">
        <f>IF(OR(D482=0,D482=""),"",COUNTA($D$168:D482))</f>
        <v>271</v>
      </c>
      <c r="C482" s="17" t="s">
        <v>274</v>
      </c>
      <c r="D482" s="9">
        <v>1958</v>
      </c>
      <c r="E482" s="31">
        <v>701.6</v>
      </c>
      <c r="F482" s="31">
        <v>388.1</v>
      </c>
      <c r="G482" s="31">
        <v>0</v>
      </c>
      <c r="H482" s="9">
        <v>620</v>
      </c>
      <c r="I482" s="9">
        <v>1095</v>
      </c>
      <c r="J482" s="9">
        <v>0</v>
      </c>
      <c r="K482" s="9">
        <v>375</v>
      </c>
      <c r="L482" s="9">
        <v>480</v>
      </c>
      <c r="M482" s="9">
        <v>0</v>
      </c>
      <c r="N482" s="9">
        <v>465</v>
      </c>
      <c r="O482" s="9">
        <v>78</v>
      </c>
      <c r="P482" s="9">
        <v>305</v>
      </c>
      <c r="Q482" s="9">
        <v>60</v>
      </c>
      <c r="R482" s="9">
        <v>430</v>
      </c>
      <c r="S482" s="9">
        <v>48</v>
      </c>
      <c r="T482" s="9">
        <v>0</v>
      </c>
      <c r="U482" s="13">
        <f t="shared" si="37"/>
        <v>3956</v>
      </c>
      <c r="V482" s="13">
        <f t="shared" si="40"/>
        <v>7151.58</v>
      </c>
      <c r="W482" s="36">
        <f t="shared" si="38"/>
        <v>2775529.6</v>
      </c>
      <c r="X482" s="15" t="s">
        <v>41</v>
      </c>
      <c r="Y482" s="9" t="s">
        <v>32</v>
      </c>
      <c r="Z482" s="34">
        <v>0</v>
      </c>
      <c r="AA482" s="34">
        <v>0</v>
      </c>
      <c r="AB482" s="34">
        <v>0</v>
      </c>
      <c r="AC482" s="13">
        <f t="shared" si="39"/>
        <v>2775529.6</v>
      </c>
    </row>
    <row r="483" spans="1:29" ht="20.25" customHeight="1" x14ac:dyDescent="0.3">
      <c r="A483" s="8">
        <v>2015</v>
      </c>
      <c r="B483" s="16">
        <f>IF(OR(D483=0,D483=""),"",COUNTA($D$168:D483))</f>
        <v>272</v>
      </c>
      <c r="C483" s="17" t="s">
        <v>275</v>
      </c>
      <c r="D483" s="9">
        <v>1958</v>
      </c>
      <c r="E483" s="31">
        <v>735.9</v>
      </c>
      <c r="F483" s="31">
        <v>403.5</v>
      </c>
      <c r="G483" s="31">
        <v>0</v>
      </c>
      <c r="H483" s="9">
        <v>620</v>
      </c>
      <c r="I483" s="9">
        <v>1095</v>
      </c>
      <c r="J483" s="9">
        <v>0</v>
      </c>
      <c r="K483" s="9">
        <v>375</v>
      </c>
      <c r="L483" s="9">
        <v>480</v>
      </c>
      <c r="M483" s="9">
        <v>0</v>
      </c>
      <c r="N483" s="9">
        <v>465</v>
      </c>
      <c r="O483" s="9">
        <v>78</v>
      </c>
      <c r="P483" s="9">
        <v>305</v>
      </c>
      <c r="Q483" s="9">
        <v>60</v>
      </c>
      <c r="R483" s="9">
        <v>430</v>
      </c>
      <c r="S483" s="9">
        <v>48</v>
      </c>
      <c r="T483" s="9">
        <v>0</v>
      </c>
      <c r="U483" s="13">
        <f t="shared" si="37"/>
        <v>3956</v>
      </c>
      <c r="V483" s="13">
        <f t="shared" si="40"/>
        <v>7214.92</v>
      </c>
      <c r="W483" s="36">
        <f t="shared" si="38"/>
        <v>2911220.4</v>
      </c>
      <c r="X483" s="15" t="s">
        <v>41</v>
      </c>
      <c r="Y483" s="9" t="s">
        <v>32</v>
      </c>
      <c r="Z483" s="34">
        <v>0</v>
      </c>
      <c r="AA483" s="34">
        <v>0</v>
      </c>
      <c r="AB483" s="34">
        <v>0</v>
      </c>
      <c r="AC483" s="13">
        <f t="shared" si="39"/>
        <v>2911220.4</v>
      </c>
    </row>
    <row r="484" spans="1:29" ht="20.25" customHeight="1" x14ac:dyDescent="0.3">
      <c r="A484" s="8">
        <v>2015</v>
      </c>
      <c r="B484" s="16">
        <f>IF(OR(D484=0,D484=""),"",COUNTA($D$168:D484))</f>
        <v>273</v>
      </c>
      <c r="C484" s="17" t="s">
        <v>276</v>
      </c>
      <c r="D484" s="9">
        <v>1958</v>
      </c>
      <c r="E484" s="31">
        <v>744.9</v>
      </c>
      <c r="F484" s="31">
        <v>412.5</v>
      </c>
      <c r="G484" s="31">
        <v>0</v>
      </c>
      <c r="H484" s="9">
        <v>620</v>
      </c>
      <c r="I484" s="9">
        <v>1095</v>
      </c>
      <c r="J484" s="9">
        <v>0</v>
      </c>
      <c r="K484" s="9">
        <v>375</v>
      </c>
      <c r="L484" s="9">
        <v>480</v>
      </c>
      <c r="M484" s="9">
        <v>0</v>
      </c>
      <c r="N484" s="9">
        <v>465</v>
      </c>
      <c r="O484" s="9">
        <v>78</v>
      </c>
      <c r="P484" s="9">
        <v>305</v>
      </c>
      <c r="Q484" s="9">
        <v>60</v>
      </c>
      <c r="R484" s="9">
        <v>430</v>
      </c>
      <c r="S484" s="9">
        <v>48</v>
      </c>
      <c r="T484" s="9">
        <v>0</v>
      </c>
      <c r="U484" s="13">
        <f t="shared" si="37"/>
        <v>3956</v>
      </c>
      <c r="V484" s="13">
        <f t="shared" si="40"/>
        <v>7143.82</v>
      </c>
      <c r="W484" s="36">
        <f t="shared" si="38"/>
        <v>2946824.4</v>
      </c>
      <c r="X484" s="15" t="s">
        <v>41</v>
      </c>
      <c r="Y484" s="9" t="s">
        <v>32</v>
      </c>
      <c r="Z484" s="34">
        <v>0</v>
      </c>
      <c r="AA484" s="34">
        <v>0</v>
      </c>
      <c r="AB484" s="34">
        <v>0</v>
      </c>
      <c r="AC484" s="13">
        <f t="shared" si="39"/>
        <v>2946824.4</v>
      </c>
    </row>
    <row r="485" spans="1:29" ht="20.25" customHeight="1" x14ac:dyDescent="0.3">
      <c r="A485" s="8">
        <v>2015</v>
      </c>
      <c r="B485" s="16">
        <f>IF(OR(D485=0,D485=""),"",COUNTA($D$168:D485))</f>
        <v>274</v>
      </c>
      <c r="C485" s="17" t="s">
        <v>277</v>
      </c>
      <c r="D485" s="9">
        <v>1958</v>
      </c>
      <c r="E485" s="31">
        <v>844.12</v>
      </c>
      <c r="F485" s="31">
        <v>383.02</v>
      </c>
      <c r="G485" s="31">
        <v>0</v>
      </c>
      <c r="H485" s="9">
        <v>620</v>
      </c>
      <c r="I485" s="9">
        <v>1095</v>
      </c>
      <c r="J485" s="9">
        <v>0</v>
      </c>
      <c r="K485" s="9">
        <v>375</v>
      </c>
      <c r="L485" s="9">
        <v>480</v>
      </c>
      <c r="M485" s="9">
        <v>0</v>
      </c>
      <c r="N485" s="9">
        <v>465</v>
      </c>
      <c r="O485" s="9">
        <v>78</v>
      </c>
      <c r="P485" s="9">
        <v>305</v>
      </c>
      <c r="Q485" s="9">
        <v>60</v>
      </c>
      <c r="R485" s="9">
        <v>430</v>
      </c>
      <c r="S485" s="9">
        <v>48</v>
      </c>
      <c r="T485" s="9">
        <v>0</v>
      </c>
      <c r="U485" s="13">
        <f t="shared" si="37"/>
        <v>3956</v>
      </c>
      <c r="V485" s="13">
        <f t="shared" si="40"/>
        <v>8718.44</v>
      </c>
      <c r="W485" s="36">
        <f t="shared" si="38"/>
        <v>3339338.72</v>
      </c>
      <c r="X485" s="15" t="s">
        <v>41</v>
      </c>
      <c r="Y485" s="9" t="s">
        <v>32</v>
      </c>
      <c r="Z485" s="34">
        <v>0</v>
      </c>
      <c r="AA485" s="34">
        <v>0</v>
      </c>
      <c r="AB485" s="34">
        <v>0</v>
      </c>
      <c r="AC485" s="13">
        <f t="shared" si="39"/>
        <v>3339338.72</v>
      </c>
    </row>
    <row r="486" spans="1:29" ht="20.25" customHeight="1" x14ac:dyDescent="0.3">
      <c r="A486" s="8">
        <v>2015</v>
      </c>
      <c r="B486" s="16">
        <f>IF(OR(D486=0,D486=""),"",COUNTA($D$168:D486))</f>
        <v>275</v>
      </c>
      <c r="C486" s="17" t="s">
        <v>278</v>
      </c>
      <c r="D486" s="9">
        <v>1958</v>
      </c>
      <c r="E486" s="31">
        <v>688.7</v>
      </c>
      <c r="F486" s="31">
        <v>378.2</v>
      </c>
      <c r="G486" s="31">
        <v>0</v>
      </c>
      <c r="H486" s="9">
        <v>620</v>
      </c>
      <c r="I486" s="9">
        <v>1095</v>
      </c>
      <c r="J486" s="9">
        <v>0</v>
      </c>
      <c r="K486" s="9">
        <v>375</v>
      </c>
      <c r="L486" s="9">
        <v>480</v>
      </c>
      <c r="M486" s="9">
        <v>0</v>
      </c>
      <c r="N486" s="9">
        <v>465</v>
      </c>
      <c r="O486" s="9">
        <v>78</v>
      </c>
      <c r="P486" s="9">
        <v>305</v>
      </c>
      <c r="Q486" s="9">
        <v>60</v>
      </c>
      <c r="R486" s="9">
        <v>430</v>
      </c>
      <c r="S486" s="9">
        <v>48</v>
      </c>
      <c r="T486" s="9">
        <v>0</v>
      </c>
      <c r="U486" s="13">
        <f t="shared" si="37"/>
        <v>3956</v>
      </c>
      <c r="V486" s="13">
        <f t="shared" si="40"/>
        <v>7203.85</v>
      </c>
      <c r="W486" s="36">
        <f t="shared" si="38"/>
        <v>2724497.2</v>
      </c>
      <c r="X486" s="15" t="s">
        <v>41</v>
      </c>
      <c r="Y486" s="9" t="s">
        <v>32</v>
      </c>
      <c r="Z486" s="34">
        <v>0</v>
      </c>
      <c r="AA486" s="34">
        <v>0</v>
      </c>
      <c r="AB486" s="34">
        <v>0</v>
      </c>
      <c r="AC486" s="13">
        <f t="shared" si="39"/>
        <v>2724497.2</v>
      </c>
    </row>
    <row r="487" spans="1:29" ht="20.25" customHeight="1" x14ac:dyDescent="0.3">
      <c r="A487" s="8">
        <v>2015</v>
      </c>
      <c r="B487" s="16">
        <f>IF(OR(D487=0,D487=""),"",COUNTA($D$168:D487))</f>
        <v>276</v>
      </c>
      <c r="C487" s="17" t="s">
        <v>279</v>
      </c>
      <c r="D487" s="9">
        <v>1958</v>
      </c>
      <c r="E487" s="31">
        <v>958.9</v>
      </c>
      <c r="F487" s="31">
        <v>540.6</v>
      </c>
      <c r="G487" s="31">
        <v>0</v>
      </c>
      <c r="H487" s="9">
        <v>620</v>
      </c>
      <c r="I487" s="9">
        <v>1095</v>
      </c>
      <c r="J487" s="9">
        <v>0</v>
      </c>
      <c r="K487" s="9">
        <v>375</v>
      </c>
      <c r="L487" s="9">
        <v>480</v>
      </c>
      <c r="M487" s="9">
        <v>0</v>
      </c>
      <c r="N487" s="9">
        <v>465</v>
      </c>
      <c r="O487" s="9">
        <v>78</v>
      </c>
      <c r="P487" s="9">
        <v>305</v>
      </c>
      <c r="Q487" s="9">
        <v>60</v>
      </c>
      <c r="R487" s="9">
        <v>430</v>
      </c>
      <c r="S487" s="9">
        <v>48</v>
      </c>
      <c r="T487" s="9">
        <v>0</v>
      </c>
      <c r="U487" s="13">
        <f t="shared" si="37"/>
        <v>3956</v>
      </c>
      <c r="V487" s="13">
        <f t="shared" si="40"/>
        <v>7017.03</v>
      </c>
      <c r="W487" s="36">
        <f t="shared" si="38"/>
        <v>3793408.4</v>
      </c>
      <c r="X487" s="15" t="s">
        <v>41</v>
      </c>
      <c r="Y487" s="9" t="s">
        <v>32</v>
      </c>
      <c r="Z487" s="34">
        <v>0</v>
      </c>
      <c r="AA487" s="34">
        <v>0</v>
      </c>
      <c r="AB487" s="34">
        <v>0</v>
      </c>
      <c r="AC487" s="13">
        <f t="shared" si="39"/>
        <v>3793408.4</v>
      </c>
    </row>
    <row r="488" spans="1:29" ht="20.25" customHeight="1" x14ac:dyDescent="0.3">
      <c r="A488" s="8">
        <v>2015</v>
      </c>
      <c r="B488" s="16">
        <f>IF(OR(D488=0,D488=""),"",COUNTA($D$168:D488))</f>
        <v>277</v>
      </c>
      <c r="C488" s="17" t="s">
        <v>280</v>
      </c>
      <c r="D488" s="9">
        <v>1958</v>
      </c>
      <c r="E488" s="31">
        <v>4075.7</v>
      </c>
      <c r="F488" s="31">
        <v>1736.8</v>
      </c>
      <c r="G488" s="31">
        <v>268.7</v>
      </c>
      <c r="H488" s="9">
        <v>620</v>
      </c>
      <c r="I488" s="9">
        <v>1095</v>
      </c>
      <c r="J488" s="9">
        <v>0</v>
      </c>
      <c r="K488" s="9">
        <v>375</v>
      </c>
      <c r="L488" s="9">
        <v>480</v>
      </c>
      <c r="M488" s="9">
        <v>0</v>
      </c>
      <c r="N488" s="9">
        <v>465</v>
      </c>
      <c r="O488" s="9">
        <v>78</v>
      </c>
      <c r="P488" s="9">
        <v>305</v>
      </c>
      <c r="Q488" s="9">
        <v>60</v>
      </c>
      <c r="R488" s="9">
        <v>430</v>
      </c>
      <c r="S488" s="9">
        <v>48</v>
      </c>
      <c r="T488" s="9">
        <v>0</v>
      </c>
      <c r="U488" s="13">
        <f t="shared" si="37"/>
        <v>3956</v>
      </c>
      <c r="V488" s="13">
        <f t="shared" si="40"/>
        <v>8039.63</v>
      </c>
      <c r="W488" s="36">
        <f t="shared" si="38"/>
        <v>16123469.199999999</v>
      </c>
      <c r="X488" s="15" t="s">
        <v>41</v>
      </c>
      <c r="Y488" s="9" t="s">
        <v>32</v>
      </c>
      <c r="Z488" s="34">
        <v>0</v>
      </c>
      <c r="AA488" s="34">
        <v>0</v>
      </c>
      <c r="AB488" s="34">
        <v>0</v>
      </c>
      <c r="AC488" s="13">
        <f t="shared" si="39"/>
        <v>16123469.199999999</v>
      </c>
    </row>
    <row r="489" spans="1:29" ht="20.25" customHeight="1" x14ac:dyDescent="0.3">
      <c r="A489" s="8">
        <v>2015</v>
      </c>
      <c r="B489" s="16">
        <f>IF(OR(D489=0,D489=""),"",COUNTA($D$168:D489))</f>
        <v>278</v>
      </c>
      <c r="C489" s="17" t="s">
        <v>619</v>
      </c>
      <c r="D489" s="9">
        <v>1958</v>
      </c>
      <c r="E489" s="31">
        <v>1039.5999999999999</v>
      </c>
      <c r="F489" s="31">
        <v>418.2</v>
      </c>
      <c r="G489" s="31">
        <v>0</v>
      </c>
      <c r="H489" s="9">
        <v>620</v>
      </c>
      <c r="I489" s="9">
        <v>1095</v>
      </c>
      <c r="J489" s="9">
        <v>0</v>
      </c>
      <c r="K489" s="9">
        <v>375</v>
      </c>
      <c r="L489" s="9">
        <v>480</v>
      </c>
      <c r="M489" s="9">
        <v>0</v>
      </c>
      <c r="N489" s="9">
        <v>465</v>
      </c>
      <c r="O489" s="9">
        <v>78</v>
      </c>
      <c r="P489" s="9">
        <v>305</v>
      </c>
      <c r="Q489" s="9">
        <v>60</v>
      </c>
      <c r="R489" s="9">
        <v>430</v>
      </c>
      <c r="S489" s="9">
        <v>48</v>
      </c>
      <c r="T489" s="9">
        <v>0</v>
      </c>
      <c r="U489" s="13">
        <f t="shared" si="37"/>
        <v>3956</v>
      </c>
      <c r="V489" s="13">
        <f t="shared" si="40"/>
        <v>9834.19</v>
      </c>
      <c r="W489" s="36">
        <f t="shared" si="38"/>
        <v>4112657.6</v>
      </c>
      <c r="X489" s="15" t="s">
        <v>41</v>
      </c>
      <c r="Y489" s="9" t="s">
        <v>32</v>
      </c>
      <c r="Z489" s="34">
        <v>0</v>
      </c>
      <c r="AA489" s="34">
        <v>0</v>
      </c>
      <c r="AB489" s="34">
        <v>0</v>
      </c>
      <c r="AC489" s="13">
        <f t="shared" si="39"/>
        <v>4112657.6</v>
      </c>
    </row>
    <row r="490" spans="1:29" ht="20.25" customHeight="1" x14ac:dyDescent="0.3">
      <c r="A490" s="8">
        <v>2015</v>
      </c>
      <c r="B490" s="16">
        <f>IF(OR(D490=0,D490=""),"",COUNTA($D$168:D490))</f>
        <v>279</v>
      </c>
      <c r="C490" s="17" t="s">
        <v>620</v>
      </c>
      <c r="D490" s="9">
        <v>1958</v>
      </c>
      <c r="E490" s="31">
        <v>1061.2</v>
      </c>
      <c r="F490" s="31">
        <v>422.5</v>
      </c>
      <c r="G490" s="31">
        <v>0</v>
      </c>
      <c r="H490" s="9">
        <v>620</v>
      </c>
      <c r="I490" s="9">
        <v>1095</v>
      </c>
      <c r="J490" s="9">
        <v>0</v>
      </c>
      <c r="K490" s="9">
        <v>375</v>
      </c>
      <c r="L490" s="9">
        <v>480</v>
      </c>
      <c r="M490" s="9">
        <v>0</v>
      </c>
      <c r="N490" s="9">
        <v>465</v>
      </c>
      <c r="O490" s="9">
        <v>78</v>
      </c>
      <c r="P490" s="9">
        <v>305</v>
      </c>
      <c r="Q490" s="9">
        <v>60</v>
      </c>
      <c r="R490" s="9">
        <v>430</v>
      </c>
      <c r="S490" s="9">
        <v>48</v>
      </c>
      <c r="T490" s="9">
        <v>0</v>
      </c>
      <c r="U490" s="13">
        <f t="shared" si="37"/>
        <v>3956</v>
      </c>
      <c r="V490" s="13">
        <f t="shared" si="40"/>
        <v>9936.35</v>
      </c>
      <c r="W490" s="36">
        <f t="shared" si="38"/>
        <v>4198107.2</v>
      </c>
      <c r="X490" s="15" t="s">
        <v>41</v>
      </c>
      <c r="Y490" s="9" t="s">
        <v>32</v>
      </c>
      <c r="Z490" s="34">
        <v>0</v>
      </c>
      <c r="AA490" s="34">
        <v>0</v>
      </c>
      <c r="AB490" s="34">
        <v>0</v>
      </c>
      <c r="AC490" s="13">
        <f t="shared" si="39"/>
        <v>4198107.2</v>
      </c>
    </row>
    <row r="491" spans="1:29" ht="20.25" customHeight="1" x14ac:dyDescent="0.3">
      <c r="A491" s="8">
        <v>2015</v>
      </c>
      <c r="B491" s="16">
        <f>IF(OR(D491=0,D491=""),"",COUNTA($D$168:D491))</f>
        <v>280</v>
      </c>
      <c r="C491" s="17" t="s">
        <v>281</v>
      </c>
      <c r="D491" s="9">
        <v>1958</v>
      </c>
      <c r="E491" s="31">
        <v>526.4</v>
      </c>
      <c r="F491" s="31">
        <v>280.89999999999998</v>
      </c>
      <c r="G491" s="31">
        <v>0</v>
      </c>
      <c r="H491" s="9">
        <v>620</v>
      </c>
      <c r="I491" s="9">
        <v>1095</v>
      </c>
      <c r="J491" s="9">
        <v>0</v>
      </c>
      <c r="K491" s="9">
        <v>375</v>
      </c>
      <c r="L491" s="9">
        <v>480</v>
      </c>
      <c r="M491" s="9">
        <v>0</v>
      </c>
      <c r="N491" s="9">
        <v>465</v>
      </c>
      <c r="O491" s="9">
        <v>78</v>
      </c>
      <c r="P491" s="9">
        <v>305</v>
      </c>
      <c r="Q491" s="9">
        <v>60</v>
      </c>
      <c r="R491" s="9">
        <v>430</v>
      </c>
      <c r="S491" s="9">
        <v>48</v>
      </c>
      <c r="T491" s="9">
        <v>0</v>
      </c>
      <c r="U491" s="13">
        <f t="shared" si="37"/>
        <v>3956</v>
      </c>
      <c r="V491" s="13">
        <f t="shared" si="40"/>
        <v>7413.45</v>
      </c>
      <c r="W491" s="36">
        <f t="shared" si="38"/>
        <v>2082438.4</v>
      </c>
      <c r="X491" s="15" t="s">
        <v>41</v>
      </c>
      <c r="Y491" s="9" t="s">
        <v>32</v>
      </c>
      <c r="Z491" s="34">
        <v>0</v>
      </c>
      <c r="AA491" s="34">
        <v>0</v>
      </c>
      <c r="AB491" s="34">
        <v>0</v>
      </c>
      <c r="AC491" s="13">
        <f t="shared" si="39"/>
        <v>2082438.4</v>
      </c>
    </row>
    <row r="492" spans="1:29" ht="20.25" customHeight="1" x14ac:dyDescent="0.3">
      <c r="A492" s="8">
        <v>2015</v>
      </c>
      <c r="B492" s="16">
        <f>IF(OR(D492=0,D492=""),"",COUNTA($D$168:D492))</f>
        <v>281</v>
      </c>
      <c r="C492" s="17" t="s">
        <v>344</v>
      </c>
      <c r="D492" s="9">
        <v>1958</v>
      </c>
      <c r="E492" s="31">
        <v>274.8</v>
      </c>
      <c r="F492" s="31">
        <v>194.5</v>
      </c>
      <c r="G492" s="31">
        <v>0</v>
      </c>
      <c r="H492" s="9">
        <v>620</v>
      </c>
      <c r="I492" s="9">
        <v>1095</v>
      </c>
      <c r="J492" s="9">
        <v>0</v>
      </c>
      <c r="K492" s="9">
        <v>375</v>
      </c>
      <c r="L492" s="9">
        <v>480</v>
      </c>
      <c r="M492" s="9">
        <v>0</v>
      </c>
      <c r="N492" s="9">
        <v>465</v>
      </c>
      <c r="O492" s="9">
        <v>78</v>
      </c>
      <c r="P492" s="9">
        <v>305</v>
      </c>
      <c r="Q492" s="9">
        <v>60</v>
      </c>
      <c r="R492" s="9">
        <v>430</v>
      </c>
      <c r="S492" s="9">
        <v>48</v>
      </c>
      <c r="T492" s="9">
        <v>0</v>
      </c>
      <c r="U492" s="13">
        <f t="shared" si="37"/>
        <v>3956</v>
      </c>
      <c r="V492" s="13">
        <f t="shared" si="40"/>
        <v>5589.25</v>
      </c>
      <c r="W492" s="36">
        <f t="shared" si="38"/>
        <v>1087108.8</v>
      </c>
      <c r="X492" s="15" t="s">
        <v>41</v>
      </c>
      <c r="Y492" s="9" t="s">
        <v>32</v>
      </c>
      <c r="Z492" s="34">
        <v>0</v>
      </c>
      <c r="AA492" s="34">
        <v>0</v>
      </c>
      <c r="AB492" s="34">
        <v>0</v>
      </c>
      <c r="AC492" s="13">
        <f t="shared" si="39"/>
        <v>1087108.8</v>
      </c>
    </row>
    <row r="493" spans="1:29" ht="20.25" customHeight="1" x14ac:dyDescent="0.3">
      <c r="A493" s="8">
        <v>2015</v>
      </c>
      <c r="B493" s="16">
        <f>IF(OR(D493=0,D493=""),"",COUNTA($D$168:D493))</f>
        <v>282</v>
      </c>
      <c r="C493" s="17" t="s">
        <v>494</v>
      </c>
      <c r="D493" s="9">
        <v>1958</v>
      </c>
      <c r="E493" s="31">
        <v>1121.3</v>
      </c>
      <c r="F493" s="31">
        <v>1093.4000000000001</v>
      </c>
      <c r="G493" s="31">
        <v>0</v>
      </c>
      <c r="H493" s="9">
        <v>620</v>
      </c>
      <c r="I493" s="9">
        <v>1095</v>
      </c>
      <c r="J493" s="9">
        <v>0</v>
      </c>
      <c r="K493" s="9">
        <v>375</v>
      </c>
      <c r="L493" s="9">
        <v>480</v>
      </c>
      <c r="M493" s="9">
        <v>0</v>
      </c>
      <c r="N493" s="9">
        <v>465</v>
      </c>
      <c r="O493" s="9">
        <v>78</v>
      </c>
      <c r="P493" s="9">
        <v>305</v>
      </c>
      <c r="Q493" s="9">
        <v>60</v>
      </c>
      <c r="R493" s="9">
        <v>430</v>
      </c>
      <c r="S493" s="9">
        <v>48</v>
      </c>
      <c r="T493" s="9">
        <v>0</v>
      </c>
      <c r="U493" s="13">
        <f t="shared" si="37"/>
        <v>3956</v>
      </c>
      <c r="V493" s="13">
        <f t="shared" si="40"/>
        <v>4056.94</v>
      </c>
      <c r="W493" s="36">
        <f t="shared" si="38"/>
        <v>4435862.8</v>
      </c>
      <c r="X493" s="15" t="s">
        <v>41</v>
      </c>
      <c r="Y493" s="9" t="s">
        <v>32</v>
      </c>
      <c r="Z493" s="34">
        <v>0</v>
      </c>
      <c r="AA493" s="34">
        <v>0</v>
      </c>
      <c r="AB493" s="34">
        <v>0</v>
      </c>
      <c r="AC493" s="13">
        <f t="shared" si="39"/>
        <v>4435862.8</v>
      </c>
    </row>
    <row r="494" spans="1:29" ht="20.25" customHeight="1" x14ac:dyDescent="0.3">
      <c r="A494" s="8">
        <v>2015</v>
      </c>
      <c r="B494" s="16">
        <f>IF(OR(D494=0,D494=""),"",COUNTA($D$168:D494))</f>
        <v>283</v>
      </c>
      <c r="C494" s="17" t="s">
        <v>282</v>
      </c>
      <c r="D494" s="9">
        <v>1958</v>
      </c>
      <c r="E494" s="31">
        <v>953.88</v>
      </c>
      <c r="F494" s="31">
        <v>656.48</v>
      </c>
      <c r="G494" s="31">
        <v>98</v>
      </c>
      <c r="H494" s="9">
        <v>620</v>
      </c>
      <c r="I494" s="9">
        <v>1095</v>
      </c>
      <c r="J494" s="9">
        <v>0</v>
      </c>
      <c r="K494" s="9">
        <v>375</v>
      </c>
      <c r="L494" s="9">
        <v>480</v>
      </c>
      <c r="M494" s="9">
        <v>0</v>
      </c>
      <c r="N494" s="9">
        <v>465</v>
      </c>
      <c r="O494" s="9">
        <v>78</v>
      </c>
      <c r="P494" s="9">
        <v>305</v>
      </c>
      <c r="Q494" s="9">
        <v>60</v>
      </c>
      <c r="R494" s="9">
        <v>430</v>
      </c>
      <c r="S494" s="9">
        <v>48</v>
      </c>
      <c r="T494" s="9">
        <v>0</v>
      </c>
      <c r="U494" s="13">
        <f t="shared" si="37"/>
        <v>3956</v>
      </c>
      <c r="V494" s="13">
        <f t="shared" si="40"/>
        <v>5001.5200000000004</v>
      </c>
      <c r="W494" s="36">
        <f t="shared" si="38"/>
        <v>3773549.28</v>
      </c>
      <c r="X494" s="15" t="s">
        <v>41</v>
      </c>
      <c r="Y494" s="9" t="s">
        <v>32</v>
      </c>
      <c r="Z494" s="34">
        <v>0</v>
      </c>
      <c r="AA494" s="34">
        <v>0</v>
      </c>
      <c r="AB494" s="34">
        <v>0</v>
      </c>
      <c r="AC494" s="13">
        <f t="shared" si="39"/>
        <v>3773549.28</v>
      </c>
    </row>
    <row r="495" spans="1:29" ht="20.25" customHeight="1" x14ac:dyDescent="0.3">
      <c r="A495" s="8">
        <v>2015</v>
      </c>
      <c r="B495" s="16">
        <f>IF(OR(D495=0,D495=""),"",COUNTA($D$168:D495))</f>
        <v>284</v>
      </c>
      <c r="C495" s="17" t="s">
        <v>283</v>
      </c>
      <c r="D495" s="9">
        <v>1958</v>
      </c>
      <c r="E495" s="31">
        <v>643.6</v>
      </c>
      <c r="F495" s="31">
        <v>590.79999999999995</v>
      </c>
      <c r="G495" s="31">
        <v>52.8</v>
      </c>
      <c r="H495" s="9">
        <v>620</v>
      </c>
      <c r="I495" s="9">
        <v>1095</v>
      </c>
      <c r="J495" s="9">
        <v>0</v>
      </c>
      <c r="K495" s="9">
        <v>375</v>
      </c>
      <c r="L495" s="9">
        <v>480</v>
      </c>
      <c r="M495" s="9">
        <v>0</v>
      </c>
      <c r="N495" s="9">
        <v>465</v>
      </c>
      <c r="O495" s="9">
        <v>78</v>
      </c>
      <c r="P495" s="9">
        <v>305</v>
      </c>
      <c r="Q495" s="9">
        <v>60</v>
      </c>
      <c r="R495" s="9">
        <v>430</v>
      </c>
      <c r="S495" s="9">
        <v>48</v>
      </c>
      <c r="T495" s="9">
        <v>0</v>
      </c>
      <c r="U495" s="13">
        <f t="shared" si="37"/>
        <v>3956</v>
      </c>
      <c r="V495" s="13">
        <f>W529/(F529+G529)</f>
        <v>5552.71</v>
      </c>
      <c r="W495" s="36">
        <f t="shared" si="38"/>
        <v>2546081.6</v>
      </c>
      <c r="X495" s="15" t="s">
        <v>41</v>
      </c>
      <c r="Y495" s="9" t="s">
        <v>32</v>
      </c>
      <c r="Z495" s="34">
        <v>0</v>
      </c>
      <c r="AA495" s="34">
        <v>0</v>
      </c>
      <c r="AB495" s="34">
        <v>0</v>
      </c>
      <c r="AC495" s="13">
        <f t="shared" si="39"/>
        <v>2546081.6</v>
      </c>
    </row>
    <row r="496" spans="1:29" ht="20.25" customHeight="1" x14ac:dyDescent="0.3">
      <c r="A496" s="8">
        <v>2015</v>
      </c>
      <c r="B496" s="16">
        <f>IF(OR(D496=0,D496=""),"",COUNTA($D$168:D496))</f>
        <v>285</v>
      </c>
      <c r="C496" s="17" t="s">
        <v>284</v>
      </c>
      <c r="D496" s="9">
        <v>1958</v>
      </c>
      <c r="E496" s="31">
        <v>704.7</v>
      </c>
      <c r="F496" s="31">
        <v>271.5</v>
      </c>
      <c r="G496" s="31">
        <v>22.5</v>
      </c>
      <c r="H496" s="9">
        <v>620</v>
      </c>
      <c r="I496" s="9">
        <v>1095</v>
      </c>
      <c r="J496" s="9">
        <v>0</v>
      </c>
      <c r="K496" s="9">
        <v>375</v>
      </c>
      <c r="L496" s="9">
        <v>480</v>
      </c>
      <c r="M496" s="9">
        <v>0</v>
      </c>
      <c r="N496" s="9">
        <v>465</v>
      </c>
      <c r="O496" s="9">
        <v>78</v>
      </c>
      <c r="P496" s="9">
        <v>305</v>
      </c>
      <c r="Q496" s="9">
        <v>60</v>
      </c>
      <c r="R496" s="9">
        <v>430</v>
      </c>
      <c r="S496" s="9">
        <v>48</v>
      </c>
      <c r="T496" s="9">
        <v>0</v>
      </c>
      <c r="U496" s="13">
        <f t="shared" si="37"/>
        <v>3956</v>
      </c>
      <c r="V496" s="13">
        <f t="shared" ref="V496:V503" si="41">W496/(F496+G496)</f>
        <v>9482.2900000000009</v>
      </c>
      <c r="W496" s="36">
        <f t="shared" si="38"/>
        <v>2787793.2</v>
      </c>
      <c r="X496" s="15" t="s">
        <v>41</v>
      </c>
      <c r="Y496" s="9" t="s">
        <v>32</v>
      </c>
      <c r="Z496" s="34">
        <v>0</v>
      </c>
      <c r="AA496" s="34">
        <v>0</v>
      </c>
      <c r="AB496" s="34">
        <v>0</v>
      </c>
      <c r="AC496" s="13">
        <f t="shared" si="39"/>
        <v>2787793.2</v>
      </c>
    </row>
    <row r="497" spans="1:29" ht="20.25" customHeight="1" x14ac:dyDescent="0.3">
      <c r="A497" s="8">
        <v>2015</v>
      </c>
      <c r="B497" s="16">
        <f>IF(OR(D497=0,D497=""),"",COUNTA($D$168:D497))</f>
        <v>286</v>
      </c>
      <c r="C497" s="17" t="s">
        <v>285</v>
      </c>
      <c r="D497" s="9">
        <v>1958</v>
      </c>
      <c r="E497" s="31">
        <v>439.1</v>
      </c>
      <c r="F497" s="31">
        <v>408.2</v>
      </c>
      <c r="G497" s="31">
        <v>0</v>
      </c>
      <c r="H497" s="9">
        <v>620</v>
      </c>
      <c r="I497" s="9">
        <v>1095</v>
      </c>
      <c r="J497" s="9">
        <v>0</v>
      </c>
      <c r="K497" s="9">
        <v>375</v>
      </c>
      <c r="L497" s="9">
        <v>480</v>
      </c>
      <c r="M497" s="9">
        <v>0</v>
      </c>
      <c r="N497" s="9">
        <v>465</v>
      </c>
      <c r="O497" s="9">
        <v>78</v>
      </c>
      <c r="P497" s="9">
        <v>305</v>
      </c>
      <c r="Q497" s="9">
        <v>60</v>
      </c>
      <c r="R497" s="9">
        <v>430</v>
      </c>
      <c r="S497" s="9">
        <v>48</v>
      </c>
      <c r="T497" s="9">
        <v>0</v>
      </c>
      <c r="U497" s="13">
        <f t="shared" si="37"/>
        <v>3956</v>
      </c>
      <c r="V497" s="13">
        <f t="shared" si="41"/>
        <v>4255.46</v>
      </c>
      <c r="W497" s="36">
        <f t="shared" si="38"/>
        <v>1737079.6</v>
      </c>
      <c r="X497" s="15" t="s">
        <v>41</v>
      </c>
      <c r="Y497" s="9" t="s">
        <v>32</v>
      </c>
      <c r="Z497" s="34">
        <v>0</v>
      </c>
      <c r="AA497" s="34">
        <v>0</v>
      </c>
      <c r="AB497" s="34">
        <v>0</v>
      </c>
      <c r="AC497" s="13">
        <f t="shared" si="39"/>
        <v>1737079.6</v>
      </c>
    </row>
    <row r="498" spans="1:29" ht="20.25" customHeight="1" x14ac:dyDescent="0.3">
      <c r="A498" s="8">
        <v>2015</v>
      </c>
      <c r="B498" s="16">
        <f>IF(OR(D498=0,D498=""),"",COUNTA($D$168:D498))</f>
        <v>287</v>
      </c>
      <c r="C498" s="17" t="s">
        <v>286</v>
      </c>
      <c r="D498" s="9">
        <v>1958</v>
      </c>
      <c r="E498" s="31">
        <v>487.3</v>
      </c>
      <c r="F498" s="31">
        <v>430.5</v>
      </c>
      <c r="G498" s="31">
        <v>0</v>
      </c>
      <c r="H498" s="9">
        <v>620</v>
      </c>
      <c r="I498" s="9">
        <v>1095</v>
      </c>
      <c r="J498" s="9">
        <v>0</v>
      </c>
      <c r="K498" s="9">
        <v>375</v>
      </c>
      <c r="L498" s="9">
        <v>480</v>
      </c>
      <c r="M498" s="9">
        <v>0</v>
      </c>
      <c r="N498" s="9">
        <v>465</v>
      </c>
      <c r="O498" s="9">
        <v>78</v>
      </c>
      <c r="P498" s="9">
        <v>305</v>
      </c>
      <c r="Q498" s="9">
        <v>60</v>
      </c>
      <c r="R498" s="9">
        <v>430</v>
      </c>
      <c r="S498" s="9">
        <v>48</v>
      </c>
      <c r="T498" s="9">
        <v>0</v>
      </c>
      <c r="U498" s="13">
        <f t="shared" si="37"/>
        <v>3956</v>
      </c>
      <c r="V498" s="13">
        <f t="shared" si="41"/>
        <v>4477.95</v>
      </c>
      <c r="W498" s="36">
        <f t="shared" si="38"/>
        <v>1927758.8</v>
      </c>
      <c r="X498" s="15" t="s">
        <v>41</v>
      </c>
      <c r="Y498" s="9" t="s">
        <v>32</v>
      </c>
      <c r="Z498" s="34">
        <v>0</v>
      </c>
      <c r="AA498" s="34">
        <v>0</v>
      </c>
      <c r="AB498" s="34">
        <v>0</v>
      </c>
      <c r="AC498" s="13">
        <f t="shared" si="39"/>
        <v>1927758.8</v>
      </c>
    </row>
    <row r="499" spans="1:29" ht="20.25" customHeight="1" x14ac:dyDescent="0.3">
      <c r="A499" s="8">
        <v>2015</v>
      </c>
      <c r="B499" s="16">
        <f>IF(OR(D499=0,D499=""),"",COUNTA($D$168:D499))</f>
        <v>288</v>
      </c>
      <c r="C499" s="17" t="s">
        <v>287</v>
      </c>
      <c r="D499" s="9">
        <v>1958</v>
      </c>
      <c r="E499" s="31">
        <v>1080.0999999999999</v>
      </c>
      <c r="F499" s="31">
        <v>872.8</v>
      </c>
      <c r="G499" s="31">
        <v>0</v>
      </c>
      <c r="H499" s="9">
        <v>620</v>
      </c>
      <c r="I499" s="9">
        <v>1095</v>
      </c>
      <c r="J499" s="9">
        <v>0</v>
      </c>
      <c r="K499" s="9">
        <v>375</v>
      </c>
      <c r="L499" s="9">
        <v>480</v>
      </c>
      <c r="M499" s="9">
        <v>0</v>
      </c>
      <c r="N499" s="9">
        <v>465</v>
      </c>
      <c r="O499" s="9">
        <v>78</v>
      </c>
      <c r="P499" s="9">
        <v>305</v>
      </c>
      <c r="Q499" s="9">
        <v>60</v>
      </c>
      <c r="R499" s="9">
        <v>430</v>
      </c>
      <c r="S499" s="9">
        <v>48</v>
      </c>
      <c r="T499" s="9">
        <v>0</v>
      </c>
      <c r="U499" s="13">
        <f t="shared" si="37"/>
        <v>3956</v>
      </c>
      <c r="V499" s="13">
        <f t="shared" si="41"/>
        <v>4895.6000000000004</v>
      </c>
      <c r="W499" s="36">
        <f t="shared" si="38"/>
        <v>4272875.5999999996</v>
      </c>
      <c r="X499" s="15" t="s">
        <v>41</v>
      </c>
      <c r="Y499" s="9" t="s">
        <v>32</v>
      </c>
      <c r="Z499" s="34">
        <v>0</v>
      </c>
      <c r="AA499" s="34">
        <v>0</v>
      </c>
      <c r="AB499" s="34">
        <v>0</v>
      </c>
      <c r="AC499" s="13">
        <f t="shared" si="39"/>
        <v>4272875.5999999996</v>
      </c>
    </row>
    <row r="500" spans="1:29" s="2" customFormat="1" ht="20.25" customHeight="1" x14ac:dyDescent="0.3">
      <c r="A500" s="8">
        <v>2015</v>
      </c>
      <c r="B500" s="16">
        <f>IF(OR(D500=0,D500=""),"",COUNTA($D$168:D500))</f>
        <v>289</v>
      </c>
      <c r="C500" s="17" t="s">
        <v>526</v>
      </c>
      <c r="D500" s="9">
        <v>1958</v>
      </c>
      <c r="E500" s="31">
        <v>436.97</v>
      </c>
      <c r="F500" s="31">
        <v>373.37</v>
      </c>
      <c r="G500" s="31">
        <v>0</v>
      </c>
      <c r="H500" s="9">
        <v>620</v>
      </c>
      <c r="I500" s="9">
        <v>1095</v>
      </c>
      <c r="J500" s="9">
        <v>0</v>
      </c>
      <c r="K500" s="9">
        <v>375</v>
      </c>
      <c r="L500" s="9">
        <v>480</v>
      </c>
      <c r="M500" s="9">
        <v>0</v>
      </c>
      <c r="N500" s="9">
        <v>465</v>
      </c>
      <c r="O500" s="9">
        <v>78</v>
      </c>
      <c r="P500" s="9">
        <v>305</v>
      </c>
      <c r="Q500" s="9">
        <v>60</v>
      </c>
      <c r="R500" s="9">
        <v>430</v>
      </c>
      <c r="S500" s="9">
        <v>48</v>
      </c>
      <c r="T500" s="9">
        <v>0</v>
      </c>
      <c r="U500" s="13">
        <f t="shared" si="37"/>
        <v>3956</v>
      </c>
      <c r="V500" s="13">
        <f t="shared" si="41"/>
        <v>4629.87</v>
      </c>
      <c r="W500" s="36">
        <f t="shared" si="38"/>
        <v>1728653.32</v>
      </c>
      <c r="X500" s="15" t="s">
        <v>41</v>
      </c>
      <c r="Y500" s="9" t="s">
        <v>32</v>
      </c>
      <c r="Z500" s="34">
        <v>0</v>
      </c>
      <c r="AA500" s="34">
        <v>0</v>
      </c>
      <c r="AB500" s="34">
        <v>0</v>
      </c>
      <c r="AC500" s="13">
        <f t="shared" si="39"/>
        <v>1728653.32</v>
      </c>
    </row>
    <row r="501" spans="1:29" ht="20.25" customHeight="1" x14ac:dyDescent="0.3">
      <c r="A501" s="8">
        <v>2015</v>
      </c>
      <c r="B501" s="16">
        <f>IF(OR(D501=0,D501=""),"",COUNTA($D$168:D501))</f>
        <v>290</v>
      </c>
      <c r="C501" s="17" t="s">
        <v>527</v>
      </c>
      <c r="D501" s="9">
        <v>1958</v>
      </c>
      <c r="E501" s="31">
        <v>512.70000000000005</v>
      </c>
      <c r="F501" s="31">
        <v>460</v>
      </c>
      <c r="G501" s="31">
        <v>0</v>
      </c>
      <c r="H501" s="9">
        <v>620</v>
      </c>
      <c r="I501" s="9">
        <v>1095</v>
      </c>
      <c r="J501" s="9">
        <v>0</v>
      </c>
      <c r="K501" s="9">
        <v>375</v>
      </c>
      <c r="L501" s="9">
        <v>480</v>
      </c>
      <c r="M501" s="9">
        <v>0</v>
      </c>
      <c r="N501" s="9">
        <v>465</v>
      </c>
      <c r="O501" s="9">
        <v>78</v>
      </c>
      <c r="P501" s="9">
        <v>305</v>
      </c>
      <c r="Q501" s="9">
        <v>60</v>
      </c>
      <c r="R501" s="9">
        <v>430</v>
      </c>
      <c r="S501" s="9">
        <v>48</v>
      </c>
      <c r="T501" s="9">
        <v>0</v>
      </c>
      <c r="U501" s="13">
        <f t="shared" si="37"/>
        <v>3956</v>
      </c>
      <c r="V501" s="13">
        <f t="shared" si="41"/>
        <v>4409.22</v>
      </c>
      <c r="W501" s="36">
        <f t="shared" si="38"/>
        <v>2028241.2</v>
      </c>
      <c r="X501" s="15" t="s">
        <v>41</v>
      </c>
      <c r="Y501" s="9" t="s">
        <v>32</v>
      </c>
      <c r="Z501" s="34">
        <v>0</v>
      </c>
      <c r="AA501" s="34">
        <v>0</v>
      </c>
      <c r="AB501" s="34">
        <v>0</v>
      </c>
      <c r="AC501" s="13">
        <f t="shared" si="39"/>
        <v>2028241.2</v>
      </c>
    </row>
    <row r="502" spans="1:29" ht="20.25" customHeight="1" x14ac:dyDescent="0.3">
      <c r="A502" s="8">
        <v>2015</v>
      </c>
      <c r="B502" s="16">
        <f>IF(OR(D502=0,D502=""),"",COUNTA($D$168:D502))</f>
        <v>291</v>
      </c>
      <c r="C502" s="17" t="s">
        <v>528</v>
      </c>
      <c r="D502" s="9">
        <v>1958</v>
      </c>
      <c r="E502" s="31">
        <v>500.6</v>
      </c>
      <c r="F502" s="31">
        <v>447.9</v>
      </c>
      <c r="G502" s="31">
        <v>0</v>
      </c>
      <c r="H502" s="9">
        <v>620</v>
      </c>
      <c r="I502" s="9">
        <v>1095</v>
      </c>
      <c r="J502" s="9">
        <v>0</v>
      </c>
      <c r="K502" s="9">
        <v>375</v>
      </c>
      <c r="L502" s="9">
        <v>480</v>
      </c>
      <c r="M502" s="9">
        <v>0</v>
      </c>
      <c r="N502" s="9">
        <v>465</v>
      </c>
      <c r="O502" s="9">
        <v>78</v>
      </c>
      <c r="P502" s="9">
        <v>305</v>
      </c>
      <c r="Q502" s="9">
        <v>60</v>
      </c>
      <c r="R502" s="9">
        <v>430</v>
      </c>
      <c r="S502" s="9">
        <v>48</v>
      </c>
      <c r="T502" s="9">
        <v>0</v>
      </c>
      <c r="U502" s="13">
        <f t="shared" si="37"/>
        <v>3956</v>
      </c>
      <c r="V502" s="13">
        <f t="shared" si="41"/>
        <v>4421.46</v>
      </c>
      <c r="W502" s="36">
        <f t="shared" si="38"/>
        <v>1980373.6</v>
      </c>
      <c r="X502" s="15" t="s">
        <v>41</v>
      </c>
      <c r="Y502" s="9" t="s">
        <v>32</v>
      </c>
      <c r="Z502" s="34">
        <v>0</v>
      </c>
      <c r="AA502" s="34">
        <v>0</v>
      </c>
      <c r="AB502" s="34">
        <v>0</v>
      </c>
      <c r="AC502" s="13">
        <f t="shared" si="39"/>
        <v>1980373.6</v>
      </c>
    </row>
    <row r="503" spans="1:29" ht="20.25" customHeight="1" x14ac:dyDescent="0.3">
      <c r="A503" s="8">
        <v>2015</v>
      </c>
      <c r="B503" s="16">
        <f>IF(OR(D503=0,D503=""),"",COUNTA($D$168:D503))</f>
        <v>292</v>
      </c>
      <c r="C503" s="17" t="s">
        <v>524</v>
      </c>
      <c r="D503" s="9">
        <v>1958</v>
      </c>
      <c r="E503" s="31">
        <v>511.5</v>
      </c>
      <c r="F503" s="31">
        <v>454.9</v>
      </c>
      <c r="G503" s="31">
        <v>0</v>
      </c>
      <c r="H503" s="9">
        <v>620</v>
      </c>
      <c r="I503" s="9">
        <v>1095</v>
      </c>
      <c r="J503" s="9">
        <v>0</v>
      </c>
      <c r="K503" s="9">
        <v>375</v>
      </c>
      <c r="L503" s="9">
        <v>480</v>
      </c>
      <c r="M503" s="9">
        <v>0</v>
      </c>
      <c r="N503" s="9">
        <v>465</v>
      </c>
      <c r="O503" s="9">
        <v>78</v>
      </c>
      <c r="P503" s="9">
        <v>305</v>
      </c>
      <c r="Q503" s="9">
        <v>60</v>
      </c>
      <c r="R503" s="9">
        <v>430</v>
      </c>
      <c r="S503" s="9">
        <v>48</v>
      </c>
      <c r="T503" s="9">
        <v>0</v>
      </c>
      <c r="U503" s="13">
        <f t="shared" si="37"/>
        <v>3956</v>
      </c>
      <c r="V503" s="13">
        <f t="shared" si="41"/>
        <v>4448.22</v>
      </c>
      <c r="W503" s="36">
        <f t="shared" si="38"/>
        <v>2023494</v>
      </c>
      <c r="X503" s="15" t="s">
        <v>41</v>
      </c>
      <c r="Y503" s="9" t="s">
        <v>32</v>
      </c>
      <c r="Z503" s="34">
        <v>0</v>
      </c>
      <c r="AA503" s="34">
        <v>0</v>
      </c>
      <c r="AB503" s="34">
        <v>0</v>
      </c>
      <c r="AC503" s="13">
        <f t="shared" si="39"/>
        <v>2023494</v>
      </c>
    </row>
    <row r="504" spans="1:29" ht="20.25" customHeight="1" x14ac:dyDescent="0.3">
      <c r="A504" s="8">
        <v>2015</v>
      </c>
      <c r="B504" s="16">
        <f>IF(OR(D504=0,D504=""),"",COUNTA($D$168:D504))</f>
        <v>293</v>
      </c>
      <c r="C504" s="17" t="s">
        <v>525</v>
      </c>
      <c r="D504" s="9">
        <v>1958</v>
      </c>
      <c r="E504" s="31">
        <v>289.44</v>
      </c>
      <c r="F504" s="31">
        <v>267.33999999999997</v>
      </c>
      <c r="G504" s="31">
        <v>0</v>
      </c>
      <c r="H504" s="9">
        <v>620</v>
      </c>
      <c r="I504" s="9">
        <v>1095</v>
      </c>
      <c r="J504" s="9">
        <v>0</v>
      </c>
      <c r="K504" s="9">
        <v>375</v>
      </c>
      <c r="L504" s="9">
        <v>480</v>
      </c>
      <c r="M504" s="9">
        <v>0</v>
      </c>
      <c r="N504" s="9">
        <v>465</v>
      </c>
      <c r="O504" s="9">
        <v>78</v>
      </c>
      <c r="P504" s="9">
        <v>305</v>
      </c>
      <c r="Q504" s="9">
        <v>60</v>
      </c>
      <c r="R504" s="9">
        <v>430</v>
      </c>
      <c r="S504" s="9">
        <v>48</v>
      </c>
      <c r="T504" s="9">
        <v>0</v>
      </c>
      <c r="U504" s="13">
        <f t="shared" si="37"/>
        <v>3956</v>
      </c>
      <c r="V504" s="13">
        <v>2284</v>
      </c>
      <c r="W504" s="36">
        <f t="shared" si="38"/>
        <v>1145024.6399999999</v>
      </c>
      <c r="X504" s="15" t="s">
        <v>41</v>
      </c>
      <c r="Y504" s="9" t="s">
        <v>32</v>
      </c>
      <c r="Z504" s="34">
        <v>0</v>
      </c>
      <c r="AA504" s="34">
        <v>0</v>
      </c>
      <c r="AB504" s="34">
        <v>0</v>
      </c>
      <c r="AC504" s="13">
        <f t="shared" si="39"/>
        <v>1145024.6399999999</v>
      </c>
    </row>
    <row r="505" spans="1:29" ht="20.25" customHeight="1" x14ac:dyDescent="0.3">
      <c r="A505" s="8">
        <v>2015</v>
      </c>
      <c r="B505" s="16">
        <f>IF(OR(D505=0,D505=""),"",COUNTA($D$168:D505))</f>
        <v>294</v>
      </c>
      <c r="C505" s="17" t="s">
        <v>288</v>
      </c>
      <c r="D505" s="9">
        <v>1958</v>
      </c>
      <c r="E505" s="31">
        <v>805.5</v>
      </c>
      <c r="F505" s="31">
        <v>720.4</v>
      </c>
      <c r="G505" s="31">
        <v>0</v>
      </c>
      <c r="H505" s="9">
        <v>620</v>
      </c>
      <c r="I505" s="9">
        <v>1095</v>
      </c>
      <c r="J505" s="9">
        <v>0</v>
      </c>
      <c r="K505" s="9">
        <v>375</v>
      </c>
      <c r="L505" s="9">
        <v>480</v>
      </c>
      <c r="M505" s="9">
        <v>0</v>
      </c>
      <c r="N505" s="9">
        <v>465</v>
      </c>
      <c r="O505" s="9">
        <v>78</v>
      </c>
      <c r="P505" s="9">
        <v>305</v>
      </c>
      <c r="Q505" s="9">
        <v>60</v>
      </c>
      <c r="R505" s="9">
        <v>430</v>
      </c>
      <c r="S505" s="9">
        <v>48</v>
      </c>
      <c r="T505" s="9">
        <v>0</v>
      </c>
      <c r="U505" s="13">
        <f t="shared" si="37"/>
        <v>3956</v>
      </c>
      <c r="V505" s="13">
        <f>W505/(F505+G505)</f>
        <v>4423.32</v>
      </c>
      <c r="W505" s="36">
        <f t="shared" si="38"/>
        <v>3186558</v>
      </c>
      <c r="X505" s="15" t="s">
        <v>41</v>
      </c>
      <c r="Y505" s="9" t="s">
        <v>32</v>
      </c>
      <c r="Z505" s="34">
        <v>0</v>
      </c>
      <c r="AA505" s="34">
        <v>0</v>
      </c>
      <c r="AB505" s="34">
        <v>0</v>
      </c>
      <c r="AC505" s="13">
        <f t="shared" si="39"/>
        <v>3186558</v>
      </c>
    </row>
    <row r="506" spans="1:29" ht="20.25" customHeight="1" x14ac:dyDescent="0.3">
      <c r="A506" s="8">
        <v>2015</v>
      </c>
      <c r="B506" s="16">
        <f>IF(OR(D506=0,D506=""),"",COUNTA($D$168:D506))</f>
        <v>295</v>
      </c>
      <c r="C506" s="17" t="s">
        <v>289</v>
      </c>
      <c r="D506" s="9">
        <v>1958</v>
      </c>
      <c r="E506" s="31">
        <v>640.1</v>
      </c>
      <c r="F506" s="31">
        <v>640.1</v>
      </c>
      <c r="G506" s="31">
        <v>0</v>
      </c>
      <c r="H506" s="9">
        <v>620</v>
      </c>
      <c r="I506" s="9">
        <v>1095</v>
      </c>
      <c r="J506" s="9">
        <v>0</v>
      </c>
      <c r="K506" s="9">
        <v>375</v>
      </c>
      <c r="L506" s="9">
        <v>480</v>
      </c>
      <c r="M506" s="9">
        <v>0</v>
      </c>
      <c r="N506" s="9">
        <v>465</v>
      </c>
      <c r="O506" s="9">
        <v>78</v>
      </c>
      <c r="P506" s="9">
        <v>305</v>
      </c>
      <c r="Q506" s="9">
        <v>60</v>
      </c>
      <c r="R506" s="9">
        <v>430</v>
      </c>
      <c r="S506" s="9">
        <v>48</v>
      </c>
      <c r="T506" s="9">
        <v>0</v>
      </c>
      <c r="U506" s="13">
        <f t="shared" si="37"/>
        <v>3956</v>
      </c>
      <c r="V506" s="13">
        <f>W506/(F506+G506)</f>
        <v>3956</v>
      </c>
      <c r="W506" s="36">
        <f t="shared" si="38"/>
        <v>2532235.6</v>
      </c>
      <c r="X506" s="15" t="s">
        <v>41</v>
      </c>
      <c r="Y506" s="9" t="s">
        <v>32</v>
      </c>
      <c r="Z506" s="34">
        <v>0</v>
      </c>
      <c r="AA506" s="34">
        <v>0</v>
      </c>
      <c r="AB506" s="34">
        <v>0</v>
      </c>
      <c r="AC506" s="13">
        <f t="shared" si="39"/>
        <v>2532235.6</v>
      </c>
    </row>
    <row r="507" spans="1:29" ht="20.25" customHeight="1" x14ac:dyDescent="0.3">
      <c r="A507" s="8">
        <v>2015</v>
      </c>
      <c r="B507" s="16">
        <f>IF(OR(D507=0,D507=""),"",COUNTA($D$168:D507))</f>
        <v>296</v>
      </c>
      <c r="C507" s="17" t="s">
        <v>290</v>
      </c>
      <c r="D507" s="9">
        <v>1958</v>
      </c>
      <c r="E507" s="31">
        <v>793.6</v>
      </c>
      <c r="F507" s="31">
        <v>732.7</v>
      </c>
      <c r="G507" s="31">
        <v>0</v>
      </c>
      <c r="H507" s="9">
        <v>620</v>
      </c>
      <c r="I507" s="9">
        <v>1095</v>
      </c>
      <c r="J507" s="9">
        <v>0</v>
      </c>
      <c r="K507" s="9">
        <v>375</v>
      </c>
      <c r="L507" s="9">
        <v>480</v>
      </c>
      <c r="M507" s="9">
        <v>0</v>
      </c>
      <c r="N507" s="9">
        <v>465</v>
      </c>
      <c r="O507" s="9">
        <v>78</v>
      </c>
      <c r="P507" s="9">
        <v>305</v>
      </c>
      <c r="Q507" s="9">
        <v>60</v>
      </c>
      <c r="R507" s="9">
        <v>430</v>
      </c>
      <c r="S507" s="9">
        <v>48</v>
      </c>
      <c r="T507" s="9">
        <v>0</v>
      </c>
      <c r="U507" s="13">
        <f t="shared" si="37"/>
        <v>3956</v>
      </c>
      <c r="V507" s="13">
        <f>W507/(F507+G507)</f>
        <v>4284.8100000000004</v>
      </c>
      <c r="W507" s="36">
        <f t="shared" si="38"/>
        <v>3139481.6000000001</v>
      </c>
      <c r="X507" s="15" t="s">
        <v>41</v>
      </c>
      <c r="Y507" s="9" t="s">
        <v>32</v>
      </c>
      <c r="Z507" s="34">
        <v>0</v>
      </c>
      <c r="AA507" s="34">
        <v>0</v>
      </c>
      <c r="AB507" s="34">
        <v>0</v>
      </c>
      <c r="AC507" s="13">
        <f t="shared" si="39"/>
        <v>3139481.6000000001</v>
      </c>
    </row>
    <row r="508" spans="1:29" ht="20.25" customHeight="1" x14ac:dyDescent="0.3">
      <c r="A508" s="8">
        <v>2015</v>
      </c>
      <c r="B508" s="16">
        <f>IF(OR(D508=0,D508=""),"",COUNTA($D$168:D508))</f>
        <v>297</v>
      </c>
      <c r="C508" s="17" t="s">
        <v>291</v>
      </c>
      <c r="D508" s="9">
        <v>1958</v>
      </c>
      <c r="E508" s="31">
        <v>1285.9000000000001</v>
      </c>
      <c r="F508" s="31">
        <v>899.9</v>
      </c>
      <c r="G508" s="31">
        <v>0</v>
      </c>
      <c r="H508" s="9">
        <v>620</v>
      </c>
      <c r="I508" s="9">
        <v>1095</v>
      </c>
      <c r="J508" s="9">
        <v>0</v>
      </c>
      <c r="K508" s="9">
        <v>375</v>
      </c>
      <c r="L508" s="9">
        <v>480</v>
      </c>
      <c r="M508" s="9">
        <v>0</v>
      </c>
      <c r="N508" s="9">
        <v>465</v>
      </c>
      <c r="O508" s="9">
        <v>78</v>
      </c>
      <c r="P508" s="9">
        <v>305</v>
      </c>
      <c r="Q508" s="9">
        <v>60</v>
      </c>
      <c r="R508" s="9">
        <v>430</v>
      </c>
      <c r="S508" s="9">
        <v>48</v>
      </c>
      <c r="T508" s="9">
        <v>0</v>
      </c>
      <c r="U508" s="13">
        <f t="shared" si="37"/>
        <v>3956</v>
      </c>
      <c r="V508" s="13">
        <v>3689</v>
      </c>
      <c r="W508" s="36">
        <f t="shared" si="38"/>
        <v>5087020.4000000004</v>
      </c>
      <c r="X508" s="15" t="s">
        <v>41</v>
      </c>
      <c r="Y508" s="9" t="s">
        <v>32</v>
      </c>
      <c r="Z508" s="34">
        <v>0</v>
      </c>
      <c r="AA508" s="34">
        <v>0</v>
      </c>
      <c r="AB508" s="34">
        <v>0</v>
      </c>
      <c r="AC508" s="13">
        <f t="shared" si="39"/>
        <v>5087020.4000000004</v>
      </c>
    </row>
    <row r="509" spans="1:29" ht="20.25" customHeight="1" x14ac:dyDescent="0.3">
      <c r="A509" s="8">
        <v>2015</v>
      </c>
      <c r="B509" s="16">
        <f>IF(OR(D509=0,D509=""),"",COUNTA($D$168:D509))</f>
        <v>298</v>
      </c>
      <c r="C509" s="17" t="s">
        <v>621</v>
      </c>
      <c r="D509" s="9">
        <v>1958</v>
      </c>
      <c r="E509" s="31">
        <v>2774.1</v>
      </c>
      <c r="F509" s="31">
        <v>1748.1</v>
      </c>
      <c r="G509" s="31">
        <v>322.2</v>
      </c>
      <c r="H509" s="9">
        <v>620</v>
      </c>
      <c r="I509" s="9">
        <v>1095</v>
      </c>
      <c r="J509" s="9">
        <v>0</v>
      </c>
      <c r="K509" s="9">
        <v>375</v>
      </c>
      <c r="L509" s="9">
        <v>480</v>
      </c>
      <c r="M509" s="9">
        <v>0</v>
      </c>
      <c r="N509" s="9">
        <v>465</v>
      </c>
      <c r="O509" s="9">
        <v>78</v>
      </c>
      <c r="P509" s="9">
        <v>305</v>
      </c>
      <c r="Q509" s="9">
        <v>60</v>
      </c>
      <c r="R509" s="9">
        <v>430</v>
      </c>
      <c r="S509" s="9">
        <v>48</v>
      </c>
      <c r="T509" s="9">
        <v>0</v>
      </c>
      <c r="U509" s="13">
        <f t="shared" si="37"/>
        <v>3956</v>
      </c>
      <c r="V509" s="13">
        <v>3689</v>
      </c>
      <c r="W509" s="36">
        <f t="shared" si="38"/>
        <v>10974339.6</v>
      </c>
      <c r="X509" s="15" t="s">
        <v>41</v>
      </c>
      <c r="Y509" s="9" t="s">
        <v>32</v>
      </c>
      <c r="Z509" s="34">
        <v>0</v>
      </c>
      <c r="AA509" s="34">
        <v>0</v>
      </c>
      <c r="AB509" s="34">
        <v>0</v>
      </c>
      <c r="AC509" s="13">
        <f t="shared" si="39"/>
        <v>10974339.6</v>
      </c>
    </row>
    <row r="510" spans="1:29" ht="20.25" customHeight="1" x14ac:dyDescent="0.3">
      <c r="A510" s="8">
        <v>2015</v>
      </c>
      <c r="B510" s="16">
        <f>IF(OR(D510=0,D510=""),"",COUNTA($D$168:D510))</f>
        <v>299</v>
      </c>
      <c r="C510" s="17" t="s">
        <v>732</v>
      </c>
      <c r="D510" s="9">
        <v>1958</v>
      </c>
      <c r="E510" s="31">
        <v>1689.7</v>
      </c>
      <c r="F510" s="31">
        <v>1290</v>
      </c>
      <c r="G510" s="31">
        <v>0</v>
      </c>
      <c r="H510" s="9">
        <v>620</v>
      </c>
      <c r="I510" s="9">
        <v>1095</v>
      </c>
      <c r="J510" s="9">
        <v>0</v>
      </c>
      <c r="K510" s="9">
        <v>375</v>
      </c>
      <c r="L510" s="9">
        <v>480</v>
      </c>
      <c r="M510" s="9">
        <v>0</v>
      </c>
      <c r="N510" s="9">
        <v>465</v>
      </c>
      <c r="O510" s="9">
        <v>78</v>
      </c>
      <c r="P510" s="9">
        <v>305</v>
      </c>
      <c r="Q510" s="9">
        <v>60</v>
      </c>
      <c r="R510" s="9">
        <v>430</v>
      </c>
      <c r="S510" s="9">
        <v>48</v>
      </c>
      <c r="T510" s="9">
        <v>0</v>
      </c>
      <c r="U510" s="13">
        <f t="shared" si="37"/>
        <v>3956</v>
      </c>
      <c r="V510" s="13">
        <v>3689</v>
      </c>
      <c r="W510" s="36">
        <f t="shared" si="38"/>
        <v>6684453.2000000002</v>
      </c>
      <c r="X510" s="15" t="s">
        <v>41</v>
      </c>
      <c r="Y510" s="9" t="s">
        <v>32</v>
      </c>
      <c r="Z510" s="34">
        <v>0</v>
      </c>
      <c r="AA510" s="34">
        <v>0</v>
      </c>
      <c r="AB510" s="34">
        <v>0</v>
      </c>
      <c r="AC510" s="13">
        <f t="shared" si="39"/>
        <v>6684453.2000000002</v>
      </c>
    </row>
    <row r="511" spans="1:29" ht="20.25" customHeight="1" x14ac:dyDescent="0.3">
      <c r="A511" s="8">
        <v>2015</v>
      </c>
      <c r="B511" s="16">
        <f>IF(OR(D511=0,D511=""),"",COUNTA($D$168:D511))</f>
        <v>300</v>
      </c>
      <c r="C511" s="17" t="s">
        <v>529</v>
      </c>
      <c r="D511" s="9">
        <v>1971</v>
      </c>
      <c r="E511" s="31">
        <v>5573.8</v>
      </c>
      <c r="F511" s="31">
        <v>4420.1000000000004</v>
      </c>
      <c r="G511" s="31">
        <v>0</v>
      </c>
      <c r="H511" s="9">
        <v>620</v>
      </c>
      <c r="I511" s="9">
        <v>0</v>
      </c>
      <c r="J511" s="9">
        <v>0</v>
      </c>
      <c r="K511" s="9">
        <v>0</v>
      </c>
      <c r="L511" s="9">
        <v>480</v>
      </c>
      <c r="M511" s="9">
        <v>0</v>
      </c>
      <c r="N511" s="9">
        <v>0</v>
      </c>
      <c r="O511" s="9">
        <v>0</v>
      </c>
      <c r="P511" s="9">
        <v>0</v>
      </c>
      <c r="Q511" s="9">
        <v>0</v>
      </c>
      <c r="R511" s="9">
        <v>0</v>
      </c>
      <c r="S511" s="9">
        <v>0</v>
      </c>
      <c r="T511" s="9">
        <v>0</v>
      </c>
      <c r="U511" s="13">
        <f t="shared" si="37"/>
        <v>1100</v>
      </c>
      <c r="V511" s="13"/>
      <c r="W511" s="36">
        <f t="shared" si="38"/>
        <v>6131180</v>
      </c>
      <c r="X511" s="15" t="s">
        <v>41</v>
      </c>
      <c r="Y511" s="9"/>
      <c r="Z511" s="34">
        <v>0</v>
      </c>
      <c r="AA511" s="34">
        <v>0</v>
      </c>
      <c r="AB511" s="34">
        <v>0</v>
      </c>
      <c r="AC511" s="13">
        <f t="shared" si="39"/>
        <v>6131180</v>
      </c>
    </row>
    <row r="512" spans="1:29" ht="20.25" customHeight="1" x14ac:dyDescent="0.3">
      <c r="A512" s="8">
        <v>2015</v>
      </c>
      <c r="B512" s="16">
        <f>IF(OR(D512=0,D512=""),"",COUNTA($D$168:D512))</f>
        <v>301</v>
      </c>
      <c r="C512" s="17" t="s">
        <v>530</v>
      </c>
      <c r="D512" s="9">
        <v>1965</v>
      </c>
      <c r="E512" s="31">
        <v>4053.7</v>
      </c>
      <c r="F512" s="31">
        <v>2599</v>
      </c>
      <c r="G512" s="31">
        <v>734.6</v>
      </c>
      <c r="H512" s="9">
        <v>620</v>
      </c>
      <c r="I512" s="9">
        <v>1095</v>
      </c>
      <c r="J512" s="9">
        <v>0</v>
      </c>
      <c r="K512" s="9">
        <v>375</v>
      </c>
      <c r="L512" s="9">
        <v>480</v>
      </c>
      <c r="M512" s="9">
        <v>0</v>
      </c>
      <c r="N512" s="9">
        <v>465</v>
      </c>
      <c r="O512" s="9">
        <v>78</v>
      </c>
      <c r="P512" s="9">
        <v>305</v>
      </c>
      <c r="Q512" s="9">
        <v>60</v>
      </c>
      <c r="R512" s="9">
        <v>430</v>
      </c>
      <c r="S512" s="9">
        <v>48</v>
      </c>
      <c r="T512" s="9">
        <v>0</v>
      </c>
      <c r="U512" s="13">
        <f t="shared" si="37"/>
        <v>3956</v>
      </c>
      <c r="V512" s="13"/>
      <c r="W512" s="36">
        <f t="shared" si="38"/>
        <v>16036437.199999999</v>
      </c>
      <c r="X512" s="15" t="s">
        <v>41</v>
      </c>
      <c r="Y512" s="9"/>
      <c r="Z512" s="34">
        <v>0</v>
      </c>
      <c r="AA512" s="34">
        <v>0</v>
      </c>
      <c r="AB512" s="34">
        <v>0</v>
      </c>
      <c r="AC512" s="13">
        <f t="shared" si="39"/>
        <v>16036437.199999999</v>
      </c>
    </row>
    <row r="513" spans="1:30" ht="20.25" customHeight="1" x14ac:dyDescent="0.3">
      <c r="A513" s="8"/>
      <c r="B513" s="16">
        <v>312</v>
      </c>
      <c r="C513" s="17" t="s">
        <v>584</v>
      </c>
      <c r="D513" s="9">
        <v>1917</v>
      </c>
      <c r="E513" s="31">
        <v>575.1</v>
      </c>
      <c r="F513" s="31">
        <v>484.4</v>
      </c>
      <c r="G513" s="31">
        <v>0</v>
      </c>
      <c r="H513" s="9">
        <v>0</v>
      </c>
      <c r="I513" s="9">
        <v>0</v>
      </c>
      <c r="J513" s="9">
        <v>0</v>
      </c>
      <c r="K513" s="9">
        <v>0</v>
      </c>
      <c r="L513" s="9">
        <v>0</v>
      </c>
      <c r="M513" s="9">
        <v>0</v>
      </c>
      <c r="N513" s="9">
        <v>0</v>
      </c>
      <c r="O513" s="9">
        <v>0</v>
      </c>
      <c r="P513" s="9">
        <v>0</v>
      </c>
      <c r="Q513" s="9">
        <v>0</v>
      </c>
      <c r="R513" s="9">
        <v>430</v>
      </c>
      <c r="S513" s="9">
        <v>0</v>
      </c>
      <c r="T513" s="9">
        <v>0</v>
      </c>
      <c r="U513" s="13">
        <f t="shared" si="37"/>
        <v>430</v>
      </c>
      <c r="V513" s="13"/>
      <c r="W513" s="36">
        <f t="shared" si="38"/>
        <v>247293</v>
      </c>
      <c r="X513" s="15" t="s">
        <v>41</v>
      </c>
      <c r="Y513" s="9"/>
      <c r="Z513" s="34">
        <v>0</v>
      </c>
      <c r="AA513" s="34">
        <v>0</v>
      </c>
      <c r="AB513" s="34">
        <v>0</v>
      </c>
      <c r="AC513" s="13">
        <f t="shared" si="39"/>
        <v>247293</v>
      </c>
    </row>
    <row r="514" spans="1:30" ht="20.25" customHeight="1" x14ac:dyDescent="0.3">
      <c r="A514" s="8"/>
      <c r="B514" s="16">
        <v>313</v>
      </c>
      <c r="C514" s="17" t="s">
        <v>592</v>
      </c>
      <c r="D514" s="9">
        <v>1917</v>
      </c>
      <c r="E514" s="31">
        <v>1009.3</v>
      </c>
      <c r="F514" s="31">
        <v>646.70000000000005</v>
      </c>
      <c r="G514" s="31">
        <v>159.4</v>
      </c>
      <c r="H514" s="9">
        <v>0</v>
      </c>
      <c r="I514" s="9">
        <v>0</v>
      </c>
      <c r="J514" s="9">
        <v>0</v>
      </c>
      <c r="K514" s="9">
        <v>0</v>
      </c>
      <c r="L514" s="9">
        <v>0</v>
      </c>
      <c r="M514" s="9">
        <v>0</v>
      </c>
      <c r="N514" s="9">
        <v>0</v>
      </c>
      <c r="O514" s="9">
        <v>0</v>
      </c>
      <c r="P514" s="9">
        <v>0</v>
      </c>
      <c r="Q514" s="9">
        <v>0</v>
      </c>
      <c r="R514" s="9">
        <v>430</v>
      </c>
      <c r="S514" s="9">
        <v>0</v>
      </c>
      <c r="T514" s="9">
        <v>0</v>
      </c>
      <c r="U514" s="13">
        <f t="shared" si="37"/>
        <v>430</v>
      </c>
      <c r="V514" s="13"/>
      <c r="W514" s="36">
        <f t="shared" si="38"/>
        <v>433999</v>
      </c>
      <c r="X514" s="15" t="s">
        <v>41</v>
      </c>
      <c r="Y514" s="9"/>
      <c r="Z514" s="34">
        <v>0</v>
      </c>
      <c r="AA514" s="34">
        <v>0</v>
      </c>
      <c r="AB514" s="34">
        <v>0</v>
      </c>
      <c r="AC514" s="13">
        <f t="shared" si="39"/>
        <v>433999</v>
      </c>
    </row>
    <row r="515" spans="1:30" ht="20.25" customHeight="1" x14ac:dyDescent="0.3">
      <c r="A515" s="8">
        <v>2015</v>
      </c>
      <c r="B515" s="16">
        <f>IF(OR(D515=0,D515=""),"",COUNTA($D$168:D515))</f>
        <v>304</v>
      </c>
      <c r="C515" s="17" t="s">
        <v>495</v>
      </c>
      <c r="D515" s="9">
        <v>1966</v>
      </c>
      <c r="E515" s="31">
        <v>4508.1000000000004</v>
      </c>
      <c r="F515" s="31">
        <v>3516.9</v>
      </c>
      <c r="G515" s="31">
        <v>0</v>
      </c>
      <c r="H515" s="9">
        <v>0</v>
      </c>
      <c r="I515" s="9">
        <v>1095</v>
      </c>
      <c r="J515" s="9">
        <v>0</v>
      </c>
      <c r="K515" s="9">
        <v>375</v>
      </c>
      <c r="L515" s="9">
        <v>480</v>
      </c>
      <c r="M515" s="9">
        <v>0</v>
      </c>
      <c r="N515" s="9">
        <v>0</v>
      </c>
      <c r="O515" s="9">
        <v>0</v>
      </c>
      <c r="P515" s="9">
        <v>0</v>
      </c>
      <c r="Q515" s="9">
        <v>0</v>
      </c>
      <c r="R515" s="9">
        <v>0</v>
      </c>
      <c r="S515" s="9">
        <v>48</v>
      </c>
      <c r="T515" s="9">
        <v>0</v>
      </c>
      <c r="U515" s="13">
        <f t="shared" ref="U515" si="42">H515+P515+I515+J515+K515+L515+M515+N515+O515+Q515+R515+S515+T515</f>
        <v>1998</v>
      </c>
      <c r="V515" s="13"/>
      <c r="W515" s="36">
        <f t="shared" si="38"/>
        <v>9007183.8000000007</v>
      </c>
      <c r="X515" s="15" t="s">
        <v>41</v>
      </c>
      <c r="Y515" s="9"/>
      <c r="Z515" s="34">
        <v>0</v>
      </c>
      <c r="AA515" s="34">
        <v>0</v>
      </c>
      <c r="AB515" s="34">
        <v>0</v>
      </c>
      <c r="AC515" s="13">
        <f t="shared" si="39"/>
        <v>9007183.8000000007</v>
      </c>
    </row>
    <row r="516" spans="1:30" s="4" customFormat="1" ht="20.25" customHeight="1" x14ac:dyDescent="0.3">
      <c r="A516" s="8">
        <v>2015</v>
      </c>
      <c r="B516" s="16" t="str">
        <f>IF(OR(D516=0,D516=""),"",COUNTA($D$168:D516))</f>
        <v/>
      </c>
      <c r="C516" s="10"/>
      <c r="D516" s="11"/>
      <c r="E516" s="32">
        <f>SUM(E268:E515)</f>
        <v>249105.35</v>
      </c>
      <c r="F516" s="32">
        <f>SUM(F268:F515)</f>
        <v>169697.62</v>
      </c>
      <c r="G516" s="32">
        <f>SUM(G268:G515)</f>
        <v>24293.37</v>
      </c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2"/>
      <c r="V516" s="13"/>
      <c r="W516" s="37">
        <f>SUM(W268:W515)</f>
        <v>882105140.33000004</v>
      </c>
      <c r="X516" s="14"/>
      <c r="Y516" s="9"/>
      <c r="Z516" s="35">
        <f>SUM(Z268:Z515)</f>
        <v>5600028</v>
      </c>
      <c r="AA516" s="35">
        <f>SUM(AA268:AA515)</f>
        <v>576014</v>
      </c>
      <c r="AB516" s="35">
        <f>SUM(AB268:AB515)</f>
        <v>5344279</v>
      </c>
      <c r="AC516" s="12">
        <f>SUM(AC268:AC515)</f>
        <v>870584819.33000004</v>
      </c>
      <c r="AD516" s="2"/>
    </row>
    <row r="517" spans="1:30" ht="20.25" customHeight="1" x14ac:dyDescent="0.3">
      <c r="A517" s="8">
        <v>2015</v>
      </c>
      <c r="B517" s="16" t="str">
        <f>IF(OR(D517=0,D517=""),"",COUNTA($D$168:D517))</f>
        <v/>
      </c>
      <c r="C517" s="10" t="s">
        <v>677</v>
      </c>
      <c r="D517" s="11"/>
      <c r="E517" s="32"/>
      <c r="F517" s="32"/>
      <c r="G517" s="32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2"/>
      <c r="V517" s="13"/>
      <c r="W517" s="37"/>
      <c r="X517" s="14"/>
      <c r="Y517" s="9"/>
      <c r="Z517" s="35"/>
      <c r="AA517" s="35"/>
      <c r="AB517" s="35"/>
      <c r="AC517" s="12"/>
    </row>
    <row r="518" spans="1:30" ht="20.25" customHeight="1" x14ac:dyDescent="0.3">
      <c r="A518" s="8">
        <v>2015</v>
      </c>
      <c r="B518" s="16">
        <f>IF(OR(D518=0,D518=""),"",COUNTA($D$168:D518))</f>
        <v>305</v>
      </c>
      <c r="C518" s="17" t="s">
        <v>719</v>
      </c>
      <c r="D518" s="9">
        <v>1983</v>
      </c>
      <c r="E518" s="31">
        <v>4754.1000000000004</v>
      </c>
      <c r="F518" s="31">
        <v>3776.3</v>
      </c>
      <c r="G518" s="31">
        <v>0</v>
      </c>
      <c r="H518" s="9">
        <v>0</v>
      </c>
      <c r="I518" s="9">
        <v>0</v>
      </c>
      <c r="J518" s="9">
        <v>0</v>
      </c>
      <c r="K518" s="9">
        <v>0</v>
      </c>
      <c r="L518" s="9">
        <v>0</v>
      </c>
      <c r="M518" s="9">
        <v>1265</v>
      </c>
      <c r="N518" s="9">
        <v>0</v>
      </c>
      <c r="O518" s="9">
        <v>0</v>
      </c>
      <c r="P518" s="9">
        <v>0</v>
      </c>
      <c r="Q518" s="9">
        <v>0</v>
      </c>
      <c r="R518" s="9">
        <v>0</v>
      </c>
      <c r="S518" s="9">
        <v>0</v>
      </c>
      <c r="T518" s="9">
        <v>0</v>
      </c>
      <c r="U518" s="13">
        <v>1265</v>
      </c>
      <c r="V518" s="13"/>
      <c r="W518" s="36">
        <f>Z518+AA518+AB518+AC518</f>
        <v>3102189.78</v>
      </c>
      <c r="X518" s="15" t="s">
        <v>41</v>
      </c>
      <c r="Y518" s="9"/>
      <c r="Z518" s="34">
        <v>1197549</v>
      </c>
      <c r="AA518" s="34">
        <v>123180</v>
      </c>
      <c r="AB518" s="34">
        <v>1142857</v>
      </c>
      <c r="AC518" s="13">
        <v>638603.78</v>
      </c>
    </row>
    <row r="519" spans="1:30" ht="20.25" customHeight="1" x14ac:dyDescent="0.3">
      <c r="A519" s="8">
        <v>2015</v>
      </c>
      <c r="B519" s="16">
        <f>IF(OR(D519=0,D519=""),"",COUNTA($D$168:D519))</f>
        <v>306</v>
      </c>
      <c r="C519" s="17" t="s">
        <v>331</v>
      </c>
      <c r="D519" s="9">
        <v>1985</v>
      </c>
      <c r="E519" s="31">
        <v>13528.72</v>
      </c>
      <c r="F519" s="31">
        <v>9322.7199999999993</v>
      </c>
      <c r="G519" s="31">
        <v>0</v>
      </c>
      <c r="H519" s="9">
        <v>0</v>
      </c>
      <c r="I519" s="9">
        <v>0</v>
      </c>
      <c r="J519" s="9">
        <v>0</v>
      </c>
      <c r="K519" s="9">
        <v>0</v>
      </c>
      <c r="L519" s="9">
        <v>0</v>
      </c>
      <c r="M519" s="9">
        <v>1265</v>
      </c>
      <c r="N519" s="9">
        <v>0</v>
      </c>
      <c r="O519" s="9">
        <v>0</v>
      </c>
      <c r="P519" s="9">
        <v>0</v>
      </c>
      <c r="Q519" s="9">
        <v>0</v>
      </c>
      <c r="R519" s="9">
        <v>0</v>
      </c>
      <c r="S519" s="9">
        <v>0</v>
      </c>
      <c r="T519" s="9">
        <v>0</v>
      </c>
      <c r="U519" s="13">
        <v>1265</v>
      </c>
      <c r="V519" s="13"/>
      <c r="W519" s="36">
        <f>Z519+AA519+AB519+AC519</f>
        <v>7748465.6799999997</v>
      </c>
      <c r="X519" s="15" t="s">
        <v>41</v>
      </c>
      <c r="Y519" s="9"/>
      <c r="Z519" s="34">
        <v>2993871</v>
      </c>
      <c r="AA519" s="34">
        <v>307948</v>
      </c>
      <c r="AB519" s="34">
        <v>2857143</v>
      </c>
      <c r="AC519" s="13">
        <v>1589503.68</v>
      </c>
    </row>
    <row r="520" spans="1:30" ht="20.25" customHeight="1" x14ac:dyDescent="0.3">
      <c r="A520" s="8">
        <v>2015</v>
      </c>
      <c r="B520" s="16">
        <f>IF(OR(D520=0,D520=""),"",COUNTA($D$168:D520))</f>
        <v>307</v>
      </c>
      <c r="C520" s="17" t="s">
        <v>98</v>
      </c>
      <c r="D520" s="9">
        <v>1963</v>
      </c>
      <c r="E520" s="31">
        <v>3580.8</v>
      </c>
      <c r="F520" s="31">
        <v>2568</v>
      </c>
      <c r="G520" s="31">
        <v>0</v>
      </c>
      <c r="H520" s="9">
        <v>620</v>
      </c>
      <c r="I520" s="9">
        <v>1095</v>
      </c>
      <c r="J520" s="9">
        <v>0</v>
      </c>
      <c r="K520" s="9">
        <v>375</v>
      </c>
      <c r="L520" s="9">
        <v>480</v>
      </c>
      <c r="M520" s="9">
        <v>0</v>
      </c>
      <c r="N520" s="9">
        <v>465</v>
      </c>
      <c r="O520" s="9">
        <v>78</v>
      </c>
      <c r="P520" s="9">
        <v>305</v>
      </c>
      <c r="Q520" s="9">
        <v>60</v>
      </c>
      <c r="R520" s="9">
        <v>430</v>
      </c>
      <c r="S520" s="9">
        <v>48</v>
      </c>
      <c r="T520" s="9">
        <v>0</v>
      </c>
      <c r="U520" s="13">
        <f t="shared" ref="U520:U541" si="43">H520+P520+I520+J520+K520+L520+M520+N520+O520+Q520+R520+S520+T520</f>
        <v>3956</v>
      </c>
      <c r="V520" s="13">
        <f t="shared" ref="V520:V541" si="44">W520/(F520+G520)</f>
        <v>5516.22</v>
      </c>
      <c r="W520" s="36">
        <f t="shared" ref="W520:W541" si="45">(U520+T520)*E520</f>
        <v>14165644.800000001</v>
      </c>
      <c r="X520" s="15" t="s">
        <v>41</v>
      </c>
      <c r="Y520" s="9" t="s">
        <v>28</v>
      </c>
      <c r="Z520" s="34">
        <v>0</v>
      </c>
      <c r="AA520" s="34">
        <v>0</v>
      </c>
      <c r="AB520" s="34">
        <v>0</v>
      </c>
      <c r="AC520" s="13">
        <f t="shared" ref="AC520:AC541" si="46">SUM(W520)-(Z520+AA520+AB520)</f>
        <v>14165644.800000001</v>
      </c>
    </row>
    <row r="521" spans="1:30" ht="20.25" customHeight="1" x14ac:dyDescent="0.3">
      <c r="A521" s="8">
        <v>2015</v>
      </c>
      <c r="B521" s="16">
        <f>IF(OR(D521=0,D521=""),"",COUNTA($D$168:D521))</f>
        <v>308</v>
      </c>
      <c r="C521" s="17" t="s">
        <v>99</v>
      </c>
      <c r="D521" s="9">
        <v>1960</v>
      </c>
      <c r="E521" s="31">
        <v>1673.8</v>
      </c>
      <c r="F521" s="31">
        <v>1480.2</v>
      </c>
      <c r="G521" s="31">
        <v>0</v>
      </c>
      <c r="H521" s="9">
        <v>620</v>
      </c>
      <c r="I521" s="9">
        <v>1095</v>
      </c>
      <c r="J521" s="9">
        <v>0</v>
      </c>
      <c r="K521" s="9">
        <v>375</v>
      </c>
      <c r="L521" s="9">
        <v>480</v>
      </c>
      <c r="M521" s="9">
        <v>0</v>
      </c>
      <c r="N521" s="9">
        <v>465</v>
      </c>
      <c r="O521" s="9">
        <v>78</v>
      </c>
      <c r="P521" s="9">
        <v>305</v>
      </c>
      <c r="Q521" s="9">
        <v>60</v>
      </c>
      <c r="R521" s="9">
        <v>430</v>
      </c>
      <c r="S521" s="9">
        <v>48</v>
      </c>
      <c r="T521" s="9">
        <v>0</v>
      </c>
      <c r="U521" s="13">
        <f t="shared" si="43"/>
        <v>3956</v>
      </c>
      <c r="V521" s="13">
        <f t="shared" si="44"/>
        <v>4473.42</v>
      </c>
      <c r="W521" s="36">
        <f t="shared" si="45"/>
        <v>6621552.7999999998</v>
      </c>
      <c r="X521" s="15" t="s">
        <v>41</v>
      </c>
      <c r="Y521" s="9" t="s">
        <v>28</v>
      </c>
      <c r="Z521" s="34">
        <v>0</v>
      </c>
      <c r="AA521" s="34">
        <v>0</v>
      </c>
      <c r="AB521" s="34">
        <v>0</v>
      </c>
      <c r="AC521" s="13">
        <f t="shared" si="46"/>
        <v>6621552.7999999998</v>
      </c>
    </row>
    <row r="522" spans="1:30" ht="20.25" customHeight="1" x14ac:dyDescent="0.3">
      <c r="A522" s="8">
        <v>2015</v>
      </c>
      <c r="B522" s="16">
        <f>IF(OR(D522=0,D522=""),"",COUNTA($D$168:D522))</f>
        <v>309</v>
      </c>
      <c r="C522" s="17" t="s">
        <v>100</v>
      </c>
      <c r="D522" s="9">
        <v>1961</v>
      </c>
      <c r="E522" s="31">
        <v>1677.7</v>
      </c>
      <c r="F522" s="31">
        <v>1509.9</v>
      </c>
      <c r="G522" s="31">
        <v>0</v>
      </c>
      <c r="H522" s="9">
        <v>620</v>
      </c>
      <c r="I522" s="9">
        <v>1095</v>
      </c>
      <c r="J522" s="9">
        <v>0</v>
      </c>
      <c r="K522" s="9">
        <v>375</v>
      </c>
      <c r="L522" s="9">
        <v>480</v>
      </c>
      <c r="M522" s="9">
        <v>0</v>
      </c>
      <c r="N522" s="9">
        <v>465</v>
      </c>
      <c r="O522" s="9">
        <v>78</v>
      </c>
      <c r="P522" s="9">
        <v>305</v>
      </c>
      <c r="Q522" s="9">
        <v>60</v>
      </c>
      <c r="R522" s="9">
        <v>430</v>
      </c>
      <c r="S522" s="9">
        <v>48</v>
      </c>
      <c r="T522" s="9">
        <v>0</v>
      </c>
      <c r="U522" s="13">
        <f t="shared" si="43"/>
        <v>3956</v>
      </c>
      <c r="V522" s="13">
        <f t="shared" si="44"/>
        <v>4395.6400000000003</v>
      </c>
      <c r="W522" s="36">
        <f t="shared" si="45"/>
        <v>6636981.2000000002</v>
      </c>
      <c r="X522" s="15" t="s">
        <v>41</v>
      </c>
      <c r="Y522" s="9" t="s">
        <v>28</v>
      </c>
      <c r="Z522" s="34">
        <v>0</v>
      </c>
      <c r="AA522" s="34">
        <v>0</v>
      </c>
      <c r="AB522" s="34">
        <v>0</v>
      </c>
      <c r="AC522" s="13">
        <f t="shared" si="46"/>
        <v>6636981.2000000002</v>
      </c>
    </row>
    <row r="523" spans="1:30" ht="20.25" customHeight="1" x14ac:dyDescent="0.3">
      <c r="A523" s="8">
        <v>2015</v>
      </c>
      <c r="B523" s="16">
        <f>IF(OR(D523=0,D523=""),"",COUNTA($D$168:D523))</f>
        <v>310</v>
      </c>
      <c r="C523" s="17" t="s">
        <v>101</v>
      </c>
      <c r="D523" s="9">
        <v>1961</v>
      </c>
      <c r="E523" s="31">
        <v>2459.1</v>
      </c>
      <c r="F523" s="31">
        <v>1791.3</v>
      </c>
      <c r="G523" s="31">
        <v>0</v>
      </c>
      <c r="H523" s="9">
        <v>620</v>
      </c>
      <c r="I523" s="9">
        <v>1095</v>
      </c>
      <c r="J523" s="9">
        <v>0</v>
      </c>
      <c r="K523" s="9">
        <v>375</v>
      </c>
      <c r="L523" s="9">
        <v>480</v>
      </c>
      <c r="M523" s="9">
        <v>0</v>
      </c>
      <c r="N523" s="9">
        <v>465</v>
      </c>
      <c r="O523" s="9">
        <v>78</v>
      </c>
      <c r="P523" s="9">
        <v>305</v>
      </c>
      <c r="Q523" s="9">
        <v>60</v>
      </c>
      <c r="R523" s="9">
        <v>430</v>
      </c>
      <c r="S523" s="9">
        <v>48</v>
      </c>
      <c r="T523" s="9">
        <v>0</v>
      </c>
      <c r="U523" s="13">
        <f t="shared" si="43"/>
        <v>3956</v>
      </c>
      <c r="V523" s="13">
        <f t="shared" si="44"/>
        <v>5430.8</v>
      </c>
      <c r="W523" s="36">
        <f t="shared" si="45"/>
        <v>9728199.5999999996</v>
      </c>
      <c r="X523" s="15" t="s">
        <v>41</v>
      </c>
      <c r="Y523" s="9" t="s">
        <v>28</v>
      </c>
      <c r="Z523" s="34">
        <v>0</v>
      </c>
      <c r="AA523" s="34">
        <v>0</v>
      </c>
      <c r="AB523" s="34">
        <v>0</v>
      </c>
      <c r="AC523" s="13">
        <f t="shared" si="46"/>
        <v>9728199.5999999996</v>
      </c>
    </row>
    <row r="524" spans="1:30" ht="20.25" customHeight="1" x14ac:dyDescent="0.3">
      <c r="A524" s="8">
        <v>2015</v>
      </c>
      <c r="B524" s="16">
        <f>IF(OR(D524=0,D524=""),"",COUNTA($D$168:D524))</f>
        <v>311</v>
      </c>
      <c r="C524" s="17" t="s">
        <v>102</v>
      </c>
      <c r="D524" s="9">
        <v>1959</v>
      </c>
      <c r="E524" s="31">
        <v>457.33</v>
      </c>
      <c r="F524" s="31">
        <v>421.5</v>
      </c>
      <c r="G524" s="31">
        <v>0</v>
      </c>
      <c r="H524" s="9">
        <v>620</v>
      </c>
      <c r="I524" s="9">
        <v>1095</v>
      </c>
      <c r="J524" s="9">
        <v>0</v>
      </c>
      <c r="K524" s="9">
        <v>375</v>
      </c>
      <c r="L524" s="9">
        <v>480</v>
      </c>
      <c r="M524" s="9">
        <v>0</v>
      </c>
      <c r="N524" s="9">
        <v>465</v>
      </c>
      <c r="O524" s="9">
        <v>78</v>
      </c>
      <c r="P524" s="9">
        <v>305</v>
      </c>
      <c r="Q524" s="9">
        <v>60</v>
      </c>
      <c r="R524" s="9">
        <v>430</v>
      </c>
      <c r="S524" s="9">
        <v>48</v>
      </c>
      <c r="T524" s="9">
        <v>0</v>
      </c>
      <c r="U524" s="13">
        <f t="shared" si="43"/>
        <v>3956</v>
      </c>
      <c r="V524" s="13">
        <f t="shared" si="44"/>
        <v>4292.28</v>
      </c>
      <c r="W524" s="36">
        <f t="shared" si="45"/>
        <v>1809197.48</v>
      </c>
      <c r="X524" s="15" t="s">
        <v>41</v>
      </c>
      <c r="Y524" s="9" t="s">
        <v>28</v>
      </c>
      <c r="Z524" s="34">
        <v>0</v>
      </c>
      <c r="AA524" s="34">
        <v>0</v>
      </c>
      <c r="AB524" s="34">
        <v>0</v>
      </c>
      <c r="AC524" s="13">
        <f t="shared" si="46"/>
        <v>1809197.48</v>
      </c>
    </row>
    <row r="525" spans="1:30" ht="20.25" customHeight="1" x14ac:dyDescent="0.3">
      <c r="A525" s="8">
        <v>2015</v>
      </c>
      <c r="B525" s="16">
        <f>IF(OR(D525=0,D525=""),"",COUNTA($D$168:D525))</f>
        <v>312</v>
      </c>
      <c r="C525" s="17" t="s">
        <v>103</v>
      </c>
      <c r="D525" s="9">
        <v>1959</v>
      </c>
      <c r="E525" s="31">
        <v>457.33</v>
      </c>
      <c r="F525" s="31">
        <v>422.63</v>
      </c>
      <c r="G525" s="31">
        <v>0</v>
      </c>
      <c r="H525" s="9">
        <v>620</v>
      </c>
      <c r="I525" s="9">
        <v>1095</v>
      </c>
      <c r="J525" s="9">
        <v>0</v>
      </c>
      <c r="K525" s="9">
        <v>375</v>
      </c>
      <c r="L525" s="9">
        <v>480</v>
      </c>
      <c r="M525" s="9">
        <v>0</v>
      </c>
      <c r="N525" s="9">
        <v>465</v>
      </c>
      <c r="O525" s="9">
        <v>78</v>
      </c>
      <c r="P525" s="9">
        <v>305</v>
      </c>
      <c r="Q525" s="9">
        <v>60</v>
      </c>
      <c r="R525" s="9">
        <v>430</v>
      </c>
      <c r="S525" s="9">
        <v>48</v>
      </c>
      <c r="T525" s="9">
        <v>0</v>
      </c>
      <c r="U525" s="13">
        <f t="shared" si="43"/>
        <v>3956</v>
      </c>
      <c r="V525" s="13">
        <f t="shared" si="44"/>
        <v>4280.8100000000004</v>
      </c>
      <c r="W525" s="36">
        <f t="shared" si="45"/>
        <v>1809197.48</v>
      </c>
      <c r="X525" s="15" t="s">
        <v>41</v>
      </c>
      <c r="Y525" s="9" t="s">
        <v>28</v>
      </c>
      <c r="Z525" s="34">
        <v>0</v>
      </c>
      <c r="AA525" s="34">
        <v>0</v>
      </c>
      <c r="AB525" s="34">
        <v>0</v>
      </c>
      <c r="AC525" s="13">
        <f t="shared" si="46"/>
        <v>1809197.48</v>
      </c>
    </row>
    <row r="526" spans="1:30" ht="20.25" customHeight="1" x14ac:dyDescent="0.3">
      <c r="A526" s="8">
        <v>2015</v>
      </c>
      <c r="B526" s="16">
        <f>IF(OR(D526=0,D526=""),"",COUNTA($D$168:D526))</f>
        <v>313</v>
      </c>
      <c r="C526" s="17" t="s">
        <v>104</v>
      </c>
      <c r="D526" s="9">
        <v>1959</v>
      </c>
      <c r="E526" s="31">
        <v>434.4</v>
      </c>
      <c r="F526" s="31">
        <v>406.8</v>
      </c>
      <c r="G526" s="31">
        <v>0</v>
      </c>
      <c r="H526" s="9">
        <v>620</v>
      </c>
      <c r="I526" s="9">
        <v>1095</v>
      </c>
      <c r="J526" s="9">
        <v>0</v>
      </c>
      <c r="K526" s="9">
        <v>375</v>
      </c>
      <c r="L526" s="9">
        <v>480</v>
      </c>
      <c r="M526" s="9">
        <v>0</v>
      </c>
      <c r="N526" s="9">
        <v>465</v>
      </c>
      <c r="O526" s="9">
        <v>78</v>
      </c>
      <c r="P526" s="9">
        <v>305</v>
      </c>
      <c r="Q526" s="9">
        <v>60</v>
      </c>
      <c r="R526" s="9">
        <v>430</v>
      </c>
      <c r="S526" s="9">
        <v>48</v>
      </c>
      <c r="T526" s="9">
        <v>0</v>
      </c>
      <c r="U526" s="13">
        <f t="shared" si="43"/>
        <v>3956</v>
      </c>
      <c r="V526" s="13">
        <f t="shared" si="44"/>
        <v>4224.3999999999996</v>
      </c>
      <c r="W526" s="36">
        <f t="shared" si="45"/>
        <v>1718486.4</v>
      </c>
      <c r="X526" s="15" t="s">
        <v>41</v>
      </c>
      <c r="Y526" s="9" t="s">
        <v>28</v>
      </c>
      <c r="Z526" s="34">
        <v>0</v>
      </c>
      <c r="AA526" s="34">
        <v>0</v>
      </c>
      <c r="AB526" s="34">
        <v>0</v>
      </c>
      <c r="AC526" s="13">
        <f t="shared" si="46"/>
        <v>1718486.4</v>
      </c>
    </row>
    <row r="527" spans="1:30" ht="20.25" customHeight="1" x14ac:dyDescent="0.3">
      <c r="A527" s="8">
        <v>2015</v>
      </c>
      <c r="B527" s="16">
        <f>IF(OR(D527=0,D527=""),"",COUNTA($D$168:D527))</f>
        <v>314</v>
      </c>
      <c r="C527" s="17" t="s">
        <v>105</v>
      </c>
      <c r="D527" s="9">
        <v>1962</v>
      </c>
      <c r="E527" s="31">
        <v>2090.5</v>
      </c>
      <c r="F527" s="31">
        <v>1570.2</v>
      </c>
      <c r="G527" s="31">
        <v>320.10000000000002</v>
      </c>
      <c r="H527" s="9">
        <v>620</v>
      </c>
      <c r="I527" s="9">
        <v>1095</v>
      </c>
      <c r="J527" s="9">
        <v>0</v>
      </c>
      <c r="K527" s="9">
        <v>375</v>
      </c>
      <c r="L527" s="9">
        <v>480</v>
      </c>
      <c r="M527" s="9">
        <v>0</v>
      </c>
      <c r="N527" s="9">
        <v>465</v>
      </c>
      <c r="O527" s="9">
        <v>78</v>
      </c>
      <c r="P527" s="9">
        <v>305</v>
      </c>
      <c r="Q527" s="9">
        <v>60</v>
      </c>
      <c r="R527" s="9">
        <v>430</v>
      </c>
      <c r="S527" s="9">
        <v>48</v>
      </c>
      <c r="T527" s="9">
        <v>0</v>
      </c>
      <c r="U527" s="13">
        <f t="shared" si="43"/>
        <v>3956</v>
      </c>
      <c r="V527" s="13">
        <f t="shared" si="44"/>
        <v>4374.9799999999996</v>
      </c>
      <c r="W527" s="36">
        <f t="shared" si="45"/>
        <v>8270018</v>
      </c>
      <c r="X527" s="15" t="s">
        <v>41</v>
      </c>
      <c r="Y527" s="9" t="s">
        <v>28</v>
      </c>
      <c r="Z527" s="34">
        <v>0</v>
      </c>
      <c r="AA527" s="34">
        <v>0</v>
      </c>
      <c r="AB527" s="34">
        <v>0</v>
      </c>
      <c r="AC527" s="13">
        <f t="shared" si="46"/>
        <v>8270018</v>
      </c>
    </row>
    <row r="528" spans="1:30" ht="20.25" customHeight="1" x14ac:dyDescent="0.3">
      <c r="A528" s="8">
        <v>2015</v>
      </c>
      <c r="B528" s="16">
        <f>IF(OR(D528=0,D528=""),"",COUNTA($D$168:D528))</f>
        <v>315</v>
      </c>
      <c r="C528" s="17" t="s">
        <v>106</v>
      </c>
      <c r="D528" s="9">
        <v>1963</v>
      </c>
      <c r="E528" s="31">
        <v>2150</v>
      </c>
      <c r="F528" s="31">
        <v>1611.9</v>
      </c>
      <c r="G528" s="31">
        <v>0</v>
      </c>
      <c r="H528" s="9">
        <v>620</v>
      </c>
      <c r="I528" s="9">
        <v>1095</v>
      </c>
      <c r="J528" s="9">
        <v>0</v>
      </c>
      <c r="K528" s="9">
        <v>375</v>
      </c>
      <c r="L528" s="9">
        <v>480</v>
      </c>
      <c r="M528" s="9">
        <v>0</v>
      </c>
      <c r="N528" s="9">
        <v>465</v>
      </c>
      <c r="O528" s="9">
        <v>78</v>
      </c>
      <c r="P528" s="9">
        <v>305</v>
      </c>
      <c r="Q528" s="9">
        <v>60</v>
      </c>
      <c r="R528" s="9">
        <v>430</v>
      </c>
      <c r="S528" s="9">
        <v>48</v>
      </c>
      <c r="T528" s="9">
        <v>0</v>
      </c>
      <c r="U528" s="13">
        <f t="shared" si="43"/>
        <v>3956</v>
      </c>
      <c r="V528" s="13">
        <f t="shared" si="44"/>
        <v>5276.63</v>
      </c>
      <c r="W528" s="36">
        <f t="shared" si="45"/>
        <v>8505400</v>
      </c>
      <c r="X528" s="15" t="s">
        <v>41</v>
      </c>
      <c r="Y528" s="9" t="s">
        <v>28</v>
      </c>
      <c r="Z528" s="34">
        <v>0</v>
      </c>
      <c r="AA528" s="34">
        <v>0</v>
      </c>
      <c r="AB528" s="34">
        <v>0</v>
      </c>
      <c r="AC528" s="13">
        <f t="shared" si="46"/>
        <v>8505400</v>
      </c>
    </row>
    <row r="529" spans="1:30" ht="20.25" customHeight="1" x14ac:dyDescent="0.3">
      <c r="A529" s="8">
        <v>2015</v>
      </c>
      <c r="B529" s="16">
        <f>IF(OR(D529=0,D529=""),"",COUNTA($D$168:D529))</f>
        <v>316</v>
      </c>
      <c r="C529" s="17" t="s">
        <v>531</v>
      </c>
      <c r="D529" s="9">
        <v>1962</v>
      </c>
      <c r="E529" s="31">
        <v>1762.1</v>
      </c>
      <c r="F529" s="31">
        <v>1255.4000000000001</v>
      </c>
      <c r="G529" s="31">
        <v>0</v>
      </c>
      <c r="H529" s="9">
        <v>620</v>
      </c>
      <c r="I529" s="9">
        <v>1095</v>
      </c>
      <c r="J529" s="9">
        <v>0</v>
      </c>
      <c r="K529" s="9">
        <v>375</v>
      </c>
      <c r="L529" s="9">
        <v>480</v>
      </c>
      <c r="M529" s="9">
        <v>0</v>
      </c>
      <c r="N529" s="9">
        <v>465</v>
      </c>
      <c r="O529" s="9">
        <v>78</v>
      </c>
      <c r="P529" s="9">
        <v>305</v>
      </c>
      <c r="Q529" s="9">
        <v>60</v>
      </c>
      <c r="R529" s="9">
        <v>430</v>
      </c>
      <c r="S529" s="9">
        <v>48</v>
      </c>
      <c r="T529" s="9">
        <v>0</v>
      </c>
      <c r="U529" s="13">
        <f t="shared" si="43"/>
        <v>3956</v>
      </c>
      <c r="V529" s="13">
        <f t="shared" si="44"/>
        <v>5552.71</v>
      </c>
      <c r="W529" s="36">
        <f t="shared" si="45"/>
        <v>6970867.5999999996</v>
      </c>
      <c r="X529" s="15" t="s">
        <v>41</v>
      </c>
      <c r="Y529" s="9" t="s">
        <v>28</v>
      </c>
      <c r="Z529" s="34">
        <v>0</v>
      </c>
      <c r="AA529" s="34">
        <v>0</v>
      </c>
      <c r="AB529" s="34">
        <v>0</v>
      </c>
      <c r="AC529" s="13">
        <f t="shared" si="46"/>
        <v>6970867.5999999996</v>
      </c>
    </row>
    <row r="530" spans="1:30" ht="20.25" customHeight="1" x14ac:dyDescent="0.3">
      <c r="A530" s="8">
        <v>2015</v>
      </c>
      <c r="B530" s="16">
        <f>IF(OR(D530=0,D530=""),"",COUNTA($D$168:D530))</f>
        <v>317</v>
      </c>
      <c r="C530" s="17" t="s">
        <v>107</v>
      </c>
      <c r="D530" s="9">
        <v>1962</v>
      </c>
      <c r="E530" s="31">
        <v>1733.3</v>
      </c>
      <c r="F530" s="31">
        <v>1246.7</v>
      </c>
      <c r="G530" s="31">
        <v>0</v>
      </c>
      <c r="H530" s="9">
        <v>620</v>
      </c>
      <c r="I530" s="9">
        <v>1095</v>
      </c>
      <c r="J530" s="9">
        <v>0</v>
      </c>
      <c r="K530" s="9">
        <v>375</v>
      </c>
      <c r="L530" s="9">
        <v>480</v>
      </c>
      <c r="M530" s="9">
        <v>0</v>
      </c>
      <c r="N530" s="9">
        <v>465</v>
      </c>
      <c r="O530" s="9">
        <v>78</v>
      </c>
      <c r="P530" s="9">
        <v>305</v>
      </c>
      <c r="Q530" s="9">
        <v>60</v>
      </c>
      <c r="R530" s="9">
        <v>430</v>
      </c>
      <c r="S530" s="9">
        <v>48</v>
      </c>
      <c r="T530" s="9">
        <v>0</v>
      </c>
      <c r="U530" s="13">
        <f t="shared" si="43"/>
        <v>3956</v>
      </c>
      <c r="V530" s="13">
        <f t="shared" si="44"/>
        <v>5500.07</v>
      </c>
      <c r="W530" s="36">
        <f t="shared" si="45"/>
        <v>6856934.7999999998</v>
      </c>
      <c r="X530" s="15" t="s">
        <v>41</v>
      </c>
      <c r="Y530" s="9" t="s">
        <v>28</v>
      </c>
      <c r="Z530" s="34">
        <v>0</v>
      </c>
      <c r="AA530" s="34">
        <v>0</v>
      </c>
      <c r="AB530" s="34">
        <v>0</v>
      </c>
      <c r="AC530" s="13">
        <f t="shared" si="46"/>
        <v>6856934.7999999998</v>
      </c>
    </row>
    <row r="531" spans="1:30" ht="20.25" customHeight="1" x14ac:dyDescent="0.3">
      <c r="A531" s="8">
        <v>2015</v>
      </c>
      <c r="B531" s="16">
        <f>IF(OR(D531=0,D531=""),"",COUNTA($D$168:D531))</f>
        <v>318</v>
      </c>
      <c r="C531" s="17" t="s">
        <v>333</v>
      </c>
      <c r="D531" s="9">
        <v>1962</v>
      </c>
      <c r="E531" s="31">
        <v>2454.1</v>
      </c>
      <c r="F531" s="31">
        <v>1967.8</v>
      </c>
      <c r="G531" s="31">
        <v>271.3</v>
      </c>
      <c r="H531" s="9">
        <v>620</v>
      </c>
      <c r="I531" s="9">
        <v>1095</v>
      </c>
      <c r="J531" s="9">
        <v>0</v>
      </c>
      <c r="K531" s="9">
        <v>375</v>
      </c>
      <c r="L531" s="9">
        <v>480</v>
      </c>
      <c r="M531" s="9">
        <v>0</v>
      </c>
      <c r="N531" s="9">
        <v>465</v>
      </c>
      <c r="O531" s="9">
        <v>78</v>
      </c>
      <c r="P531" s="9">
        <v>305</v>
      </c>
      <c r="Q531" s="9">
        <v>60</v>
      </c>
      <c r="R531" s="9">
        <v>430</v>
      </c>
      <c r="S531" s="9">
        <v>48</v>
      </c>
      <c r="T531" s="9">
        <v>0</v>
      </c>
      <c r="U531" s="13">
        <f t="shared" si="43"/>
        <v>3956</v>
      </c>
      <c r="V531" s="13">
        <f t="shared" si="44"/>
        <v>4335.8599999999997</v>
      </c>
      <c r="W531" s="36">
        <f t="shared" si="45"/>
        <v>9708419.5999999996</v>
      </c>
      <c r="X531" s="15" t="s">
        <v>41</v>
      </c>
      <c r="Y531" s="9" t="s">
        <v>28</v>
      </c>
      <c r="Z531" s="34">
        <v>0</v>
      </c>
      <c r="AA531" s="34">
        <v>0</v>
      </c>
      <c r="AB531" s="34">
        <v>0</v>
      </c>
      <c r="AC531" s="13">
        <f t="shared" si="46"/>
        <v>9708419.5999999996</v>
      </c>
    </row>
    <row r="532" spans="1:30" ht="20.25" customHeight="1" x14ac:dyDescent="0.3">
      <c r="A532" s="8">
        <v>2015</v>
      </c>
      <c r="B532" s="16">
        <f>IF(OR(D532=0,D532=""),"",COUNTA($D$168:D532))</f>
        <v>319</v>
      </c>
      <c r="C532" s="17" t="s">
        <v>334</v>
      </c>
      <c r="D532" s="9">
        <v>1963</v>
      </c>
      <c r="E532" s="31">
        <v>3407.1</v>
      </c>
      <c r="F532" s="31">
        <v>2574.5</v>
      </c>
      <c r="G532" s="31">
        <v>0</v>
      </c>
      <c r="H532" s="9">
        <v>620</v>
      </c>
      <c r="I532" s="9">
        <v>1095</v>
      </c>
      <c r="J532" s="9">
        <v>0</v>
      </c>
      <c r="K532" s="9">
        <v>375</v>
      </c>
      <c r="L532" s="9">
        <v>480</v>
      </c>
      <c r="M532" s="9">
        <v>0</v>
      </c>
      <c r="N532" s="9">
        <v>465</v>
      </c>
      <c r="O532" s="9">
        <v>78</v>
      </c>
      <c r="P532" s="9">
        <v>305</v>
      </c>
      <c r="Q532" s="9">
        <v>60</v>
      </c>
      <c r="R532" s="9">
        <v>430</v>
      </c>
      <c r="S532" s="9">
        <v>48</v>
      </c>
      <c r="T532" s="9">
        <v>0</v>
      </c>
      <c r="U532" s="13">
        <f t="shared" si="43"/>
        <v>3956</v>
      </c>
      <c r="V532" s="13">
        <f t="shared" si="44"/>
        <v>5235.38</v>
      </c>
      <c r="W532" s="36">
        <f t="shared" si="45"/>
        <v>13478487.6</v>
      </c>
      <c r="X532" s="15" t="s">
        <v>41</v>
      </c>
      <c r="Y532" s="9" t="s">
        <v>28</v>
      </c>
      <c r="Z532" s="34">
        <v>0</v>
      </c>
      <c r="AA532" s="34">
        <v>0</v>
      </c>
      <c r="AB532" s="34">
        <v>0</v>
      </c>
      <c r="AC532" s="13">
        <f t="shared" si="46"/>
        <v>13478487.6</v>
      </c>
    </row>
    <row r="533" spans="1:30" ht="20.25" customHeight="1" x14ac:dyDescent="0.3">
      <c r="A533" s="8">
        <v>2015</v>
      </c>
      <c r="B533" s="16">
        <f>IF(OR(D533=0,D533=""),"",COUNTA($D$168:D533))</f>
        <v>320</v>
      </c>
      <c r="C533" s="17" t="s">
        <v>335</v>
      </c>
      <c r="D533" s="9">
        <v>1962</v>
      </c>
      <c r="E533" s="31">
        <v>2839</v>
      </c>
      <c r="F533" s="31">
        <v>2458</v>
      </c>
      <c r="G533" s="31">
        <v>0</v>
      </c>
      <c r="H533" s="9">
        <v>620</v>
      </c>
      <c r="I533" s="9">
        <v>1095</v>
      </c>
      <c r="J533" s="9">
        <v>0</v>
      </c>
      <c r="K533" s="9">
        <v>375</v>
      </c>
      <c r="L533" s="9">
        <v>480</v>
      </c>
      <c r="M533" s="9">
        <v>0</v>
      </c>
      <c r="N533" s="9">
        <v>465</v>
      </c>
      <c r="O533" s="9">
        <v>78</v>
      </c>
      <c r="P533" s="9">
        <v>305</v>
      </c>
      <c r="Q533" s="9">
        <v>60</v>
      </c>
      <c r="R533" s="9">
        <v>430</v>
      </c>
      <c r="S533" s="9">
        <v>48</v>
      </c>
      <c r="T533" s="9">
        <v>0</v>
      </c>
      <c r="U533" s="13">
        <f t="shared" si="43"/>
        <v>3956</v>
      </c>
      <c r="V533" s="13">
        <f t="shared" si="44"/>
        <v>4569.2</v>
      </c>
      <c r="W533" s="36">
        <f t="shared" si="45"/>
        <v>11231084</v>
      </c>
      <c r="X533" s="15" t="s">
        <v>41</v>
      </c>
      <c r="Y533" s="9" t="s">
        <v>28</v>
      </c>
      <c r="Z533" s="34">
        <v>0</v>
      </c>
      <c r="AA533" s="34">
        <v>0</v>
      </c>
      <c r="AB533" s="34">
        <v>0</v>
      </c>
      <c r="AC533" s="13">
        <f t="shared" si="46"/>
        <v>11231084</v>
      </c>
    </row>
    <row r="534" spans="1:30" ht="20.25" customHeight="1" x14ac:dyDescent="0.3">
      <c r="A534" s="8">
        <v>2015</v>
      </c>
      <c r="B534" s="16">
        <f>IF(OR(D534=0,D534=""),"",COUNTA($D$168:D534))</f>
        <v>321</v>
      </c>
      <c r="C534" s="17" t="s">
        <v>336</v>
      </c>
      <c r="D534" s="9">
        <v>1964</v>
      </c>
      <c r="E534" s="31">
        <v>4197.8</v>
      </c>
      <c r="F534" s="31">
        <v>2522.8000000000002</v>
      </c>
      <c r="G534" s="31">
        <v>271.3</v>
      </c>
      <c r="H534" s="9">
        <v>620</v>
      </c>
      <c r="I534" s="9">
        <v>1095</v>
      </c>
      <c r="J534" s="9">
        <v>0</v>
      </c>
      <c r="K534" s="9">
        <v>375</v>
      </c>
      <c r="L534" s="9">
        <v>480</v>
      </c>
      <c r="M534" s="9">
        <v>0</v>
      </c>
      <c r="N534" s="9">
        <v>465</v>
      </c>
      <c r="O534" s="9">
        <v>78</v>
      </c>
      <c r="P534" s="9">
        <v>305</v>
      </c>
      <c r="Q534" s="9">
        <v>60</v>
      </c>
      <c r="R534" s="9">
        <v>430</v>
      </c>
      <c r="S534" s="9">
        <v>48</v>
      </c>
      <c r="T534" s="9">
        <v>0</v>
      </c>
      <c r="U534" s="13">
        <f t="shared" si="43"/>
        <v>3956</v>
      </c>
      <c r="V534" s="13">
        <f t="shared" si="44"/>
        <v>5943.42</v>
      </c>
      <c r="W534" s="36">
        <f t="shared" si="45"/>
        <v>16606496.800000001</v>
      </c>
      <c r="X534" s="15" t="s">
        <v>41</v>
      </c>
      <c r="Y534" s="9" t="s">
        <v>28</v>
      </c>
      <c r="Z534" s="34">
        <v>0</v>
      </c>
      <c r="AA534" s="34">
        <v>0</v>
      </c>
      <c r="AB534" s="34">
        <v>0</v>
      </c>
      <c r="AC534" s="13">
        <f t="shared" si="46"/>
        <v>16606496.800000001</v>
      </c>
    </row>
    <row r="535" spans="1:30" ht="20.25" customHeight="1" x14ac:dyDescent="0.3">
      <c r="A535" s="8">
        <v>2015</v>
      </c>
      <c r="B535" s="16">
        <f>IF(OR(D535=0,D535=""),"",COUNTA($D$168:D535))</f>
        <v>322</v>
      </c>
      <c r="C535" s="17" t="s">
        <v>698</v>
      </c>
      <c r="D535" s="9">
        <v>1970</v>
      </c>
      <c r="E535" s="31">
        <v>2915.5</v>
      </c>
      <c r="F535" s="31">
        <v>2691.6</v>
      </c>
      <c r="G535" s="31">
        <v>0</v>
      </c>
      <c r="H535" s="9">
        <v>620</v>
      </c>
      <c r="I535" s="9">
        <v>1095</v>
      </c>
      <c r="J535" s="9">
        <v>0</v>
      </c>
      <c r="K535" s="9">
        <v>375</v>
      </c>
      <c r="L535" s="9">
        <v>480</v>
      </c>
      <c r="M535" s="9">
        <v>0</v>
      </c>
      <c r="N535" s="9">
        <v>465</v>
      </c>
      <c r="O535" s="9">
        <v>78</v>
      </c>
      <c r="P535" s="9">
        <v>305</v>
      </c>
      <c r="Q535" s="9">
        <v>60</v>
      </c>
      <c r="R535" s="9">
        <v>430</v>
      </c>
      <c r="S535" s="9">
        <v>48</v>
      </c>
      <c r="T535" s="9">
        <v>0</v>
      </c>
      <c r="U535" s="13">
        <f t="shared" si="43"/>
        <v>3956</v>
      </c>
      <c r="V535" s="13">
        <f t="shared" si="44"/>
        <v>4285.08</v>
      </c>
      <c r="W535" s="36">
        <f t="shared" si="45"/>
        <v>11533718</v>
      </c>
      <c r="X535" s="15" t="s">
        <v>41</v>
      </c>
      <c r="Y535" s="9" t="s">
        <v>28</v>
      </c>
      <c r="Z535" s="34">
        <v>0</v>
      </c>
      <c r="AA535" s="34">
        <v>0</v>
      </c>
      <c r="AB535" s="34">
        <v>0</v>
      </c>
      <c r="AC535" s="13">
        <f t="shared" si="46"/>
        <v>11533718</v>
      </c>
    </row>
    <row r="536" spans="1:30" ht="20.25" customHeight="1" x14ac:dyDescent="0.3">
      <c r="A536" s="8">
        <v>2015</v>
      </c>
      <c r="B536" s="16">
        <f>IF(OR(D536=0,D536=""),"",COUNTA($D$168:D536))</f>
        <v>323</v>
      </c>
      <c r="C536" s="17" t="s">
        <v>699</v>
      </c>
      <c r="D536" s="9">
        <v>1970</v>
      </c>
      <c r="E536" s="31">
        <v>6878.9</v>
      </c>
      <c r="F536" s="31">
        <v>5731</v>
      </c>
      <c r="G536" s="31">
        <v>0</v>
      </c>
      <c r="H536" s="9">
        <v>620</v>
      </c>
      <c r="I536" s="9">
        <v>1095</v>
      </c>
      <c r="J536" s="9">
        <v>0</v>
      </c>
      <c r="K536" s="9">
        <v>375</v>
      </c>
      <c r="L536" s="9">
        <v>480</v>
      </c>
      <c r="M536" s="9">
        <v>0</v>
      </c>
      <c r="N536" s="9">
        <v>465</v>
      </c>
      <c r="O536" s="9">
        <v>78</v>
      </c>
      <c r="P536" s="9">
        <v>305</v>
      </c>
      <c r="Q536" s="9">
        <v>60</v>
      </c>
      <c r="R536" s="9">
        <v>430</v>
      </c>
      <c r="S536" s="9">
        <v>48</v>
      </c>
      <c r="T536" s="9">
        <v>0</v>
      </c>
      <c r="U536" s="13">
        <f t="shared" si="43"/>
        <v>3956</v>
      </c>
      <c r="V536" s="13">
        <f t="shared" si="44"/>
        <v>4748.37</v>
      </c>
      <c r="W536" s="36">
        <f t="shared" si="45"/>
        <v>27212928.399999999</v>
      </c>
      <c r="X536" s="15" t="s">
        <v>41</v>
      </c>
      <c r="Y536" s="9" t="s">
        <v>28</v>
      </c>
      <c r="Z536" s="34">
        <v>0</v>
      </c>
      <c r="AA536" s="34">
        <v>0</v>
      </c>
      <c r="AB536" s="34">
        <v>0</v>
      </c>
      <c r="AC536" s="13">
        <f t="shared" si="46"/>
        <v>27212928.399999999</v>
      </c>
    </row>
    <row r="537" spans="1:30" ht="20.25" customHeight="1" x14ac:dyDescent="0.3">
      <c r="A537" s="8">
        <v>2015</v>
      </c>
      <c r="B537" s="16">
        <f>IF(OR(D537=0,D537=""),"",COUNTA($D$168:D537))</f>
        <v>324</v>
      </c>
      <c r="C537" s="17" t="s">
        <v>700</v>
      </c>
      <c r="D537" s="9">
        <v>1971</v>
      </c>
      <c r="E537" s="31">
        <v>6856.6</v>
      </c>
      <c r="F537" s="31">
        <v>5699.6</v>
      </c>
      <c r="G537" s="31">
        <v>0</v>
      </c>
      <c r="H537" s="9">
        <v>620</v>
      </c>
      <c r="I537" s="9">
        <v>1095</v>
      </c>
      <c r="J537" s="9">
        <v>0</v>
      </c>
      <c r="K537" s="9">
        <v>375</v>
      </c>
      <c r="L537" s="9">
        <v>480</v>
      </c>
      <c r="M537" s="9">
        <v>0</v>
      </c>
      <c r="N537" s="9">
        <v>465</v>
      </c>
      <c r="O537" s="9">
        <v>78</v>
      </c>
      <c r="P537" s="9">
        <v>305</v>
      </c>
      <c r="Q537" s="9">
        <v>60</v>
      </c>
      <c r="R537" s="9">
        <v>430</v>
      </c>
      <c r="S537" s="9">
        <v>48</v>
      </c>
      <c r="T537" s="9">
        <v>0</v>
      </c>
      <c r="U537" s="13">
        <f t="shared" si="43"/>
        <v>3956</v>
      </c>
      <c r="V537" s="13">
        <f t="shared" si="44"/>
        <v>4759.05</v>
      </c>
      <c r="W537" s="36">
        <f t="shared" si="45"/>
        <v>27124709.600000001</v>
      </c>
      <c r="X537" s="15" t="s">
        <v>41</v>
      </c>
      <c r="Y537" s="9" t="s">
        <v>28</v>
      </c>
      <c r="Z537" s="34">
        <v>0</v>
      </c>
      <c r="AA537" s="34">
        <v>0</v>
      </c>
      <c r="AB537" s="34">
        <v>0</v>
      </c>
      <c r="AC537" s="13">
        <f t="shared" si="46"/>
        <v>27124709.600000001</v>
      </c>
    </row>
    <row r="538" spans="1:30" ht="20.25" customHeight="1" x14ac:dyDescent="0.3">
      <c r="A538" s="8">
        <v>2015</v>
      </c>
      <c r="B538" s="16">
        <f>IF(OR(D538=0,D538=""),"",COUNTA($D$168:D538))</f>
        <v>325</v>
      </c>
      <c r="C538" s="17" t="s">
        <v>622</v>
      </c>
      <c r="D538" s="9">
        <v>1969</v>
      </c>
      <c r="E538" s="31">
        <v>6900.2</v>
      </c>
      <c r="F538" s="31">
        <v>5733.2</v>
      </c>
      <c r="G538" s="31">
        <v>0</v>
      </c>
      <c r="H538" s="9">
        <v>620</v>
      </c>
      <c r="I538" s="9">
        <v>1095</v>
      </c>
      <c r="J538" s="9">
        <v>0</v>
      </c>
      <c r="K538" s="9">
        <v>375</v>
      </c>
      <c r="L538" s="9">
        <v>480</v>
      </c>
      <c r="M538" s="9">
        <v>0</v>
      </c>
      <c r="N538" s="9">
        <v>465</v>
      </c>
      <c r="O538" s="9">
        <v>78</v>
      </c>
      <c r="P538" s="9">
        <v>305</v>
      </c>
      <c r="Q538" s="9">
        <v>60</v>
      </c>
      <c r="R538" s="9">
        <v>430</v>
      </c>
      <c r="S538" s="9">
        <v>48</v>
      </c>
      <c r="T538" s="9">
        <v>0</v>
      </c>
      <c r="U538" s="13">
        <f t="shared" si="43"/>
        <v>3956</v>
      </c>
      <c r="V538" s="13">
        <f t="shared" si="44"/>
        <v>4761.25</v>
      </c>
      <c r="W538" s="36">
        <f t="shared" si="45"/>
        <v>27297191.199999999</v>
      </c>
      <c r="X538" s="15" t="s">
        <v>41</v>
      </c>
      <c r="Y538" s="9" t="s">
        <v>28</v>
      </c>
      <c r="Z538" s="34">
        <v>0</v>
      </c>
      <c r="AA538" s="34">
        <v>0</v>
      </c>
      <c r="AB538" s="34">
        <v>0</v>
      </c>
      <c r="AC538" s="13">
        <f t="shared" si="46"/>
        <v>27297191.199999999</v>
      </c>
    </row>
    <row r="539" spans="1:30" ht="20.25" customHeight="1" x14ac:dyDescent="0.3">
      <c r="A539" s="8">
        <v>2015</v>
      </c>
      <c r="B539" s="16">
        <f>IF(OR(D539=0,D539=""),"",COUNTA($D$168:D539))</f>
        <v>326</v>
      </c>
      <c r="C539" s="17" t="s">
        <v>717</v>
      </c>
      <c r="D539" s="9">
        <v>1972</v>
      </c>
      <c r="E539" s="31">
        <v>6118.9</v>
      </c>
      <c r="F539" s="31">
        <v>4266.8999999999996</v>
      </c>
      <c r="G539" s="31">
        <v>1852</v>
      </c>
      <c r="H539" s="9">
        <v>620</v>
      </c>
      <c r="I539" s="9">
        <v>1095</v>
      </c>
      <c r="J539" s="9">
        <v>0</v>
      </c>
      <c r="K539" s="9">
        <v>375</v>
      </c>
      <c r="L539" s="9">
        <v>480</v>
      </c>
      <c r="M539" s="9">
        <v>0</v>
      </c>
      <c r="N539" s="9">
        <v>465</v>
      </c>
      <c r="O539" s="9">
        <v>78</v>
      </c>
      <c r="P539" s="9">
        <v>305</v>
      </c>
      <c r="Q539" s="9">
        <v>60</v>
      </c>
      <c r="R539" s="9">
        <v>430</v>
      </c>
      <c r="S539" s="9">
        <v>48</v>
      </c>
      <c r="T539" s="9">
        <v>0</v>
      </c>
      <c r="U539" s="13">
        <f t="shared" si="43"/>
        <v>3956</v>
      </c>
      <c r="V539" s="13">
        <f t="shared" si="44"/>
        <v>3956</v>
      </c>
      <c r="W539" s="36">
        <f t="shared" si="45"/>
        <v>24206368.399999999</v>
      </c>
      <c r="X539" s="15" t="s">
        <v>41</v>
      </c>
      <c r="Y539" s="9" t="s">
        <v>28</v>
      </c>
      <c r="Z539" s="34">
        <v>0</v>
      </c>
      <c r="AA539" s="34">
        <v>0</v>
      </c>
      <c r="AB539" s="34">
        <v>0</v>
      </c>
      <c r="AC539" s="13">
        <f t="shared" si="46"/>
        <v>24206368.399999999</v>
      </c>
    </row>
    <row r="540" spans="1:30" ht="20.25" customHeight="1" x14ac:dyDescent="0.3">
      <c r="A540" s="8">
        <v>2015</v>
      </c>
      <c r="B540" s="16">
        <f>IF(OR(D540=0,D540=""),"",COUNTA($D$168:D540))</f>
        <v>327</v>
      </c>
      <c r="C540" s="17" t="s">
        <v>623</v>
      </c>
      <c r="D540" s="9">
        <v>1969</v>
      </c>
      <c r="E540" s="31">
        <v>2686.5</v>
      </c>
      <c r="F540" s="31">
        <v>1836.5</v>
      </c>
      <c r="G540" s="31">
        <v>0</v>
      </c>
      <c r="H540" s="9">
        <v>620</v>
      </c>
      <c r="I540" s="9">
        <v>1095</v>
      </c>
      <c r="J540" s="9">
        <v>0</v>
      </c>
      <c r="K540" s="9">
        <v>375</v>
      </c>
      <c r="L540" s="9">
        <v>480</v>
      </c>
      <c r="M540" s="9">
        <v>0</v>
      </c>
      <c r="N540" s="9">
        <v>465</v>
      </c>
      <c r="O540" s="9">
        <v>78</v>
      </c>
      <c r="P540" s="9">
        <v>305</v>
      </c>
      <c r="Q540" s="9">
        <v>60</v>
      </c>
      <c r="R540" s="9">
        <v>430</v>
      </c>
      <c r="S540" s="9">
        <v>48</v>
      </c>
      <c r="T540" s="9">
        <v>0</v>
      </c>
      <c r="U540" s="13">
        <f t="shared" si="43"/>
        <v>3956</v>
      </c>
      <c r="V540" s="13">
        <f t="shared" si="44"/>
        <v>5786.98</v>
      </c>
      <c r="W540" s="36">
        <f t="shared" si="45"/>
        <v>10627794</v>
      </c>
      <c r="X540" s="15" t="s">
        <v>41</v>
      </c>
      <c r="Y540" s="9" t="s">
        <v>28</v>
      </c>
      <c r="Z540" s="34">
        <v>0</v>
      </c>
      <c r="AA540" s="34">
        <v>0</v>
      </c>
      <c r="AB540" s="34">
        <v>0</v>
      </c>
      <c r="AC540" s="13">
        <f t="shared" si="46"/>
        <v>10627794</v>
      </c>
    </row>
    <row r="541" spans="1:30" ht="20.25" customHeight="1" x14ac:dyDescent="0.3">
      <c r="A541" s="8">
        <v>2015</v>
      </c>
      <c r="B541" s="16">
        <f>IF(OR(D541=0,D541=""),"",COUNTA($D$168:D541))</f>
        <v>328</v>
      </c>
      <c r="C541" s="17" t="s">
        <v>330</v>
      </c>
      <c r="D541" s="9">
        <v>1987</v>
      </c>
      <c r="E541" s="31">
        <v>4615.7</v>
      </c>
      <c r="F541" s="31">
        <v>3957.7</v>
      </c>
      <c r="G541" s="31">
        <v>0</v>
      </c>
      <c r="H541" s="9">
        <v>0</v>
      </c>
      <c r="I541" s="9">
        <v>0</v>
      </c>
      <c r="J541" s="9">
        <v>0</v>
      </c>
      <c r="K541" s="9">
        <v>0</v>
      </c>
      <c r="L541" s="9">
        <v>0</v>
      </c>
      <c r="M541" s="9">
        <v>1265</v>
      </c>
      <c r="N541" s="9">
        <v>0</v>
      </c>
      <c r="O541" s="9">
        <v>0</v>
      </c>
      <c r="P541" s="9">
        <v>0</v>
      </c>
      <c r="Q541" s="9">
        <v>0</v>
      </c>
      <c r="R541" s="9">
        <v>0</v>
      </c>
      <c r="S541" s="9">
        <v>0</v>
      </c>
      <c r="T541" s="9">
        <v>0</v>
      </c>
      <c r="U541" s="13">
        <f t="shared" si="43"/>
        <v>1265</v>
      </c>
      <c r="V541" s="13">
        <f t="shared" si="44"/>
        <v>1475.32</v>
      </c>
      <c r="W541" s="36">
        <f t="shared" si="45"/>
        <v>5838860.5</v>
      </c>
      <c r="X541" s="15" t="s">
        <v>41</v>
      </c>
      <c r="Y541" s="9" t="s">
        <v>28</v>
      </c>
      <c r="Z541" s="34">
        <v>0</v>
      </c>
      <c r="AA541" s="34">
        <v>0</v>
      </c>
      <c r="AB541" s="34">
        <v>0</v>
      </c>
      <c r="AC541" s="13">
        <f t="shared" si="46"/>
        <v>5838860.5</v>
      </c>
    </row>
    <row r="542" spans="1:30" s="4" customFormat="1" ht="20.25" customHeight="1" x14ac:dyDescent="0.3">
      <c r="A542" s="8">
        <v>2015</v>
      </c>
      <c r="B542" s="16" t="str">
        <f>IF(OR(D542=0,D542=""),"",COUNTA($D$168:D542))</f>
        <v/>
      </c>
      <c r="C542" s="10"/>
      <c r="D542" s="11"/>
      <c r="E542" s="32">
        <f>SUM(E518:E541)</f>
        <v>86629.48</v>
      </c>
      <c r="F542" s="32">
        <f>SUM(F518:F541)</f>
        <v>66823.149999999994</v>
      </c>
      <c r="G542" s="32">
        <f>SUM(G518:G541)</f>
        <v>2714.7</v>
      </c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2"/>
      <c r="V542" s="13"/>
      <c r="W542" s="12">
        <f>SUM(W518:W541)</f>
        <v>268809193.72000003</v>
      </c>
      <c r="X542" s="14"/>
      <c r="Y542" s="9"/>
      <c r="Z542" s="35">
        <f>SUM(Z518:Z541)</f>
        <v>4191420</v>
      </c>
      <c r="AA542" s="35">
        <f>SUM(AA518:AA541)</f>
        <v>431128</v>
      </c>
      <c r="AB542" s="35">
        <f>SUM(AB518:AB541)</f>
        <v>4000000</v>
      </c>
      <c r="AC542" s="12">
        <f>SUM(AC518:AC541)</f>
        <v>260186645.72</v>
      </c>
      <c r="AD542" s="2"/>
    </row>
    <row r="543" spans="1:30" ht="20.25" customHeight="1" x14ac:dyDescent="0.3">
      <c r="A543" s="8">
        <v>2015</v>
      </c>
      <c r="B543" s="16" t="str">
        <f>IF(OR(D543=0,D543=""),"",COUNTA($D$168:D543))</f>
        <v/>
      </c>
      <c r="C543" s="10" t="s">
        <v>669</v>
      </c>
      <c r="D543" s="11"/>
      <c r="E543" s="32"/>
      <c r="F543" s="32"/>
      <c r="G543" s="32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2"/>
      <c r="V543" s="13"/>
      <c r="W543" s="37"/>
      <c r="X543" s="14"/>
      <c r="Y543" s="9"/>
      <c r="Z543" s="35"/>
      <c r="AA543" s="35"/>
      <c r="AB543" s="35"/>
      <c r="AC543" s="12"/>
    </row>
    <row r="544" spans="1:30" ht="20.25" customHeight="1" x14ac:dyDescent="0.3">
      <c r="A544" s="8">
        <v>2015</v>
      </c>
      <c r="B544" s="16">
        <f>IF(OR(D544=0,D544=""),"",COUNTA($D$168:D544))</f>
        <v>329</v>
      </c>
      <c r="C544" s="17" t="s">
        <v>624</v>
      </c>
      <c r="D544" s="9">
        <v>1971</v>
      </c>
      <c r="E544" s="31">
        <v>5404.8</v>
      </c>
      <c r="F544" s="31">
        <v>3836.8</v>
      </c>
      <c r="G544" s="31">
        <v>0</v>
      </c>
      <c r="H544" s="9">
        <v>620</v>
      </c>
      <c r="I544" s="9">
        <v>1095</v>
      </c>
      <c r="J544" s="9">
        <v>0</v>
      </c>
      <c r="K544" s="9">
        <v>375</v>
      </c>
      <c r="L544" s="9">
        <v>480</v>
      </c>
      <c r="M544" s="9">
        <v>0</v>
      </c>
      <c r="N544" s="9">
        <v>465</v>
      </c>
      <c r="O544" s="9">
        <v>78</v>
      </c>
      <c r="P544" s="9">
        <v>305</v>
      </c>
      <c r="Q544" s="9">
        <v>60</v>
      </c>
      <c r="R544" s="9">
        <v>430</v>
      </c>
      <c r="S544" s="9">
        <v>48</v>
      </c>
      <c r="T544" s="9">
        <v>0</v>
      </c>
      <c r="U544" s="13">
        <f>H544+I544+J544+K544+L544+M544+N544+O544+P544+Q544+R544+S544</f>
        <v>3956</v>
      </c>
      <c r="V544" s="13">
        <f>W544/(F544+G544)</f>
        <v>5572.71</v>
      </c>
      <c r="W544" s="36">
        <f>(U544+T544)*E544</f>
        <v>21381388.800000001</v>
      </c>
      <c r="X544" s="15" t="s">
        <v>41</v>
      </c>
      <c r="Y544" s="9" t="s">
        <v>28</v>
      </c>
      <c r="Z544" s="34">
        <v>0</v>
      </c>
      <c r="AA544" s="34">
        <v>0</v>
      </c>
      <c r="AB544" s="34">
        <v>0</v>
      </c>
      <c r="AC544" s="13">
        <f>SUM(W544)-(Z544+AA544+AB544)</f>
        <v>21381388.800000001</v>
      </c>
    </row>
    <row r="545" spans="1:30" ht="20.25" customHeight="1" x14ac:dyDescent="0.3">
      <c r="A545" s="8">
        <v>2015</v>
      </c>
      <c r="B545" s="16">
        <f>IF(OR(D545=0,D545=""),"",COUNTA($D$168:D545))</f>
        <v>330</v>
      </c>
      <c r="C545" s="17" t="s">
        <v>625</v>
      </c>
      <c r="D545" s="9">
        <v>1972</v>
      </c>
      <c r="E545" s="31">
        <v>2825.8</v>
      </c>
      <c r="F545" s="31">
        <v>2050.8000000000002</v>
      </c>
      <c r="G545" s="31">
        <v>0</v>
      </c>
      <c r="H545" s="9">
        <v>620</v>
      </c>
      <c r="I545" s="9">
        <v>1095</v>
      </c>
      <c r="J545" s="9">
        <v>0</v>
      </c>
      <c r="K545" s="9">
        <v>375</v>
      </c>
      <c r="L545" s="9">
        <v>480</v>
      </c>
      <c r="M545" s="9">
        <v>0</v>
      </c>
      <c r="N545" s="9">
        <v>465</v>
      </c>
      <c r="O545" s="9">
        <v>78</v>
      </c>
      <c r="P545" s="9">
        <v>305</v>
      </c>
      <c r="Q545" s="9">
        <v>60</v>
      </c>
      <c r="R545" s="9">
        <v>430</v>
      </c>
      <c r="S545" s="9">
        <v>48</v>
      </c>
      <c r="T545" s="9">
        <v>0</v>
      </c>
      <c r="U545" s="13">
        <f>H545+P545+I545+J545+K545+L545+M545+N545+O545+Q545+R545+S545+T545</f>
        <v>3956</v>
      </c>
      <c r="V545" s="13">
        <f>W545/(F545+G545)</f>
        <v>5450.98</v>
      </c>
      <c r="W545" s="36">
        <f>(U545+T545)*E545</f>
        <v>11178864.800000001</v>
      </c>
      <c r="X545" s="15" t="s">
        <v>41</v>
      </c>
      <c r="Y545" s="9" t="s">
        <v>28</v>
      </c>
      <c r="Z545" s="34">
        <v>0</v>
      </c>
      <c r="AA545" s="34">
        <v>0</v>
      </c>
      <c r="AB545" s="34">
        <v>0</v>
      </c>
      <c r="AC545" s="13">
        <f>SUM(W545)-(Z545+AA545+AB545)</f>
        <v>11178864.800000001</v>
      </c>
    </row>
    <row r="546" spans="1:30" s="4" customFormat="1" ht="20.25" customHeight="1" x14ac:dyDescent="0.3">
      <c r="A546" s="8">
        <v>2015</v>
      </c>
      <c r="B546" s="16" t="str">
        <f>IF(OR(D546=0,D546=""),"",COUNTA($D$168:D546))</f>
        <v/>
      </c>
      <c r="C546" s="10"/>
      <c r="D546" s="11"/>
      <c r="E546" s="32">
        <f>SUM(E544:E545)</f>
        <v>8230.6</v>
      </c>
      <c r="F546" s="32">
        <f>SUM(F544:F545)</f>
        <v>5887.6</v>
      </c>
      <c r="G546" s="32">
        <v>0</v>
      </c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2"/>
      <c r="V546" s="13"/>
      <c r="W546" s="37">
        <f>SUM(W544:W545)</f>
        <v>32560253.600000001</v>
      </c>
      <c r="X546" s="14"/>
      <c r="Y546" s="9"/>
      <c r="Z546" s="35"/>
      <c r="AA546" s="35"/>
      <c r="AB546" s="35"/>
      <c r="AC546" s="12">
        <f>SUM(W546)-(Z546+AA546+AB546)</f>
        <v>32560253.600000001</v>
      </c>
      <c r="AD546" s="2"/>
    </row>
    <row r="547" spans="1:30" ht="20.25" customHeight="1" x14ac:dyDescent="0.3">
      <c r="A547" s="8">
        <v>2015</v>
      </c>
      <c r="B547" s="16" t="str">
        <f>IF(OR(D547=0,D547=""),"",COUNTA($D$168:D547))</f>
        <v/>
      </c>
      <c r="C547" s="10" t="s">
        <v>678</v>
      </c>
      <c r="D547" s="11"/>
      <c r="E547" s="32"/>
      <c r="F547" s="32"/>
      <c r="G547" s="32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2"/>
      <c r="V547" s="13"/>
      <c r="W547" s="37"/>
      <c r="X547" s="14"/>
      <c r="Y547" s="9"/>
      <c r="Z547" s="35"/>
      <c r="AA547" s="35"/>
      <c r="AB547" s="35"/>
      <c r="AC547" s="12"/>
    </row>
    <row r="548" spans="1:30" ht="20.25" customHeight="1" x14ac:dyDescent="0.3">
      <c r="A548" s="8">
        <v>2015</v>
      </c>
      <c r="B548" s="16">
        <f>IF(OR(D548=0,D548=""),"",COUNTA($D$168:D548))</f>
        <v>331</v>
      </c>
      <c r="C548" s="17" t="s">
        <v>142</v>
      </c>
      <c r="D548" s="9">
        <v>1917</v>
      </c>
      <c r="E548" s="31">
        <v>314.3</v>
      </c>
      <c r="F548" s="31">
        <v>242</v>
      </c>
      <c r="G548" s="31">
        <v>0</v>
      </c>
      <c r="H548" s="9">
        <v>620</v>
      </c>
      <c r="I548" s="9">
        <v>0</v>
      </c>
      <c r="J548" s="9">
        <v>0</v>
      </c>
      <c r="K548" s="9">
        <v>375</v>
      </c>
      <c r="L548" s="9">
        <v>0</v>
      </c>
      <c r="M548" s="9">
        <v>0</v>
      </c>
      <c r="N548" s="9">
        <v>465</v>
      </c>
      <c r="O548" s="9">
        <v>78</v>
      </c>
      <c r="P548" s="9">
        <v>305</v>
      </c>
      <c r="Q548" s="9">
        <v>60</v>
      </c>
      <c r="R548" s="9">
        <v>430</v>
      </c>
      <c r="S548" s="9">
        <v>48</v>
      </c>
      <c r="T548" s="9">
        <v>0</v>
      </c>
      <c r="U548" s="13">
        <f t="shared" ref="U548:U553" si="47">H548+P548+I548+J548+K548+L548+M548+N548+O548+Q548+R548+S548+T548</f>
        <v>2381</v>
      </c>
      <c r="V548" s="13">
        <f t="shared" ref="V548:V553" si="48">W548/(F548+G548)</f>
        <v>3092.35</v>
      </c>
      <c r="W548" s="36">
        <f t="shared" ref="W548:W553" si="49">(U548+T548)*E548</f>
        <v>748348.3</v>
      </c>
      <c r="X548" s="15" t="s">
        <v>41</v>
      </c>
      <c r="Y548" s="9" t="s">
        <v>28</v>
      </c>
      <c r="Z548" s="34">
        <v>0</v>
      </c>
      <c r="AA548" s="34">
        <v>0</v>
      </c>
      <c r="AB548" s="34">
        <v>0</v>
      </c>
      <c r="AC548" s="13">
        <f t="shared" ref="AC548:AC553" si="50">SUM(W548)-(Z548+AA548+AB548)</f>
        <v>748348.3</v>
      </c>
    </row>
    <row r="549" spans="1:30" ht="20.25" customHeight="1" x14ac:dyDescent="0.3">
      <c r="A549" s="8">
        <v>2015</v>
      </c>
      <c r="B549" s="16">
        <f>IF(OR(D549=0,D549=""),"",COUNTA($D$168:D549))</f>
        <v>332</v>
      </c>
      <c r="C549" s="17" t="s">
        <v>143</v>
      </c>
      <c r="D549" s="9">
        <v>1917</v>
      </c>
      <c r="E549" s="31">
        <v>350</v>
      </c>
      <c r="F549" s="31">
        <v>307.5</v>
      </c>
      <c r="G549" s="31">
        <v>0</v>
      </c>
      <c r="H549" s="9">
        <v>620</v>
      </c>
      <c r="I549" s="9">
        <v>1095</v>
      </c>
      <c r="J549" s="9">
        <v>0</v>
      </c>
      <c r="K549" s="9">
        <v>375</v>
      </c>
      <c r="L549" s="9">
        <v>480</v>
      </c>
      <c r="M549" s="9">
        <v>0</v>
      </c>
      <c r="N549" s="9">
        <v>465</v>
      </c>
      <c r="O549" s="9">
        <v>78</v>
      </c>
      <c r="P549" s="9">
        <v>305</v>
      </c>
      <c r="Q549" s="9">
        <v>60</v>
      </c>
      <c r="R549" s="9">
        <v>430</v>
      </c>
      <c r="S549" s="9">
        <v>48</v>
      </c>
      <c r="T549" s="9">
        <v>0</v>
      </c>
      <c r="U549" s="13">
        <f t="shared" si="47"/>
        <v>3956</v>
      </c>
      <c r="V549" s="13">
        <f t="shared" si="48"/>
        <v>4502.76</v>
      </c>
      <c r="W549" s="36">
        <f t="shared" si="49"/>
        <v>1384600</v>
      </c>
      <c r="X549" s="15" t="s">
        <v>41</v>
      </c>
      <c r="Y549" s="9" t="s">
        <v>28</v>
      </c>
      <c r="Z549" s="34">
        <v>0</v>
      </c>
      <c r="AA549" s="34">
        <v>0</v>
      </c>
      <c r="AB549" s="34">
        <v>0</v>
      </c>
      <c r="AC549" s="13">
        <f t="shared" si="50"/>
        <v>1384600</v>
      </c>
    </row>
    <row r="550" spans="1:30" ht="20.25" customHeight="1" x14ac:dyDescent="0.3">
      <c r="A550" s="8">
        <v>2015</v>
      </c>
      <c r="B550" s="16">
        <f>IF(OR(D550=0,D550=""),"",COUNTA($D$168:D550))</f>
        <v>333</v>
      </c>
      <c r="C550" s="17" t="s">
        <v>144</v>
      </c>
      <c r="D550" s="9">
        <v>1910</v>
      </c>
      <c r="E550" s="31">
        <v>454.9</v>
      </c>
      <c r="F550" s="31">
        <v>401.3</v>
      </c>
      <c r="G550" s="31">
        <v>0</v>
      </c>
      <c r="H550" s="9">
        <v>620</v>
      </c>
      <c r="I550" s="9">
        <v>0</v>
      </c>
      <c r="J550" s="9">
        <v>0</v>
      </c>
      <c r="K550" s="9">
        <v>0</v>
      </c>
      <c r="L550" s="9">
        <v>0</v>
      </c>
      <c r="M550" s="9">
        <v>0</v>
      </c>
      <c r="N550" s="9">
        <v>465</v>
      </c>
      <c r="O550" s="9">
        <v>78</v>
      </c>
      <c r="P550" s="9">
        <v>305</v>
      </c>
      <c r="Q550" s="9">
        <v>60</v>
      </c>
      <c r="R550" s="9">
        <v>430</v>
      </c>
      <c r="S550" s="9">
        <v>48</v>
      </c>
      <c r="T550" s="9">
        <v>0</v>
      </c>
      <c r="U550" s="13">
        <f t="shared" si="47"/>
        <v>2006</v>
      </c>
      <c r="V550" s="13">
        <f t="shared" si="48"/>
        <v>2273.9299999999998</v>
      </c>
      <c r="W550" s="36">
        <f t="shared" si="49"/>
        <v>912529.4</v>
      </c>
      <c r="X550" s="15" t="s">
        <v>41</v>
      </c>
      <c r="Y550" s="9" t="s">
        <v>28</v>
      </c>
      <c r="Z550" s="34">
        <v>0</v>
      </c>
      <c r="AA550" s="34">
        <v>0</v>
      </c>
      <c r="AB550" s="34">
        <v>0</v>
      </c>
      <c r="AC550" s="13">
        <f t="shared" si="50"/>
        <v>912529.4</v>
      </c>
    </row>
    <row r="551" spans="1:30" ht="20.25" customHeight="1" x14ac:dyDescent="0.3">
      <c r="A551" s="8">
        <v>2015</v>
      </c>
      <c r="B551" s="16">
        <f>IF(OR(D551=0,D551=""),"",COUNTA($D$168:D551))</f>
        <v>334</v>
      </c>
      <c r="C551" s="17" t="s">
        <v>145</v>
      </c>
      <c r="D551" s="9">
        <v>1910</v>
      </c>
      <c r="E551" s="31">
        <v>531.79999999999995</v>
      </c>
      <c r="F551" s="31">
        <v>451.7</v>
      </c>
      <c r="G551" s="31">
        <v>0</v>
      </c>
      <c r="H551" s="9">
        <v>620</v>
      </c>
      <c r="I551" s="9">
        <v>0</v>
      </c>
      <c r="J551" s="9">
        <v>0</v>
      </c>
      <c r="K551" s="9">
        <v>375</v>
      </c>
      <c r="L551" s="9">
        <v>0</v>
      </c>
      <c r="M551" s="9">
        <v>0</v>
      </c>
      <c r="N551" s="9">
        <v>465</v>
      </c>
      <c r="O551" s="9">
        <v>78</v>
      </c>
      <c r="P551" s="9">
        <v>305</v>
      </c>
      <c r="Q551" s="9">
        <v>60</v>
      </c>
      <c r="R551" s="9">
        <v>430</v>
      </c>
      <c r="S551" s="9">
        <v>48</v>
      </c>
      <c r="T551" s="9">
        <v>0</v>
      </c>
      <c r="U551" s="13">
        <f t="shared" si="47"/>
        <v>2381</v>
      </c>
      <c r="V551" s="13">
        <f t="shared" si="48"/>
        <v>2803.22</v>
      </c>
      <c r="W551" s="36">
        <f t="shared" si="49"/>
        <v>1266215.8</v>
      </c>
      <c r="X551" s="15" t="s">
        <v>41</v>
      </c>
      <c r="Y551" s="9" t="s">
        <v>28</v>
      </c>
      <c r="Z551" s="34">
        <v>0</v>
      </c>
      <c r="AA551" s="34">
        <v>0</v>
      </c>
      <c r="AB551" s="34">
        <v>0</v>
      </c>
      <c r="AC551" s="13">
        <f t="shared" si="50"/>
        <v>1266215.8</v>
      </c>
    </row>
    <row r="552" spans="1:30" ht="20.25" customHeight="1" x14ac:dyDescent="0.3">
      <c r="A552" s="8">
        <v>2015</v>
      </c>
      <c r="B552" s="16">
        <f>IF(OR(D552=0,D552=""),"",COUNTA($D$168:D552))</f>
        <v>335</v>
      </c>
      <c r="C552" s="17" t="s">
        <v>146</v>
      </c>
      <c r="D552" s="9">
        <v>1958</v>
      </c>
      <c r="E552" s="31">
        <v>811.6</v>
      </c>
      <c r="F552" s="31">
        <v>733.8</v>
      </c>
      <c r="G552" s="31">
        <v>0</v>
      </c>
      <c r="H552" s="9">
        <v>620</v>
      </c>
      <c r="I552" s="9">
        <v>1095</v>
      </c>
      <c r="J552" s="9">
        <v>0</v>
      </c>
      <c r="K552" s="9">
        <v>375</v>
      </c>
      <c r="L552" s="9">
        <v>0</v>
      </c>
      <c r="M552" s="9">
        <v>0</v>
      </c>
      <c r="N552" s="9">
        <v>465</v>
      </c>
      <c r="O552" s="9">
        <v>78</v>
      </c>
      <c r="P552" s="9">
        <v>305</v>
      </c>
      <c r="Q552" s="9">
        <v>60</v>
      </c>
      <c r="R552" s="9">
        <v>430</v>
      </c>
      <c r="S552" s="9">
        <v>48</v>
      </c>
      <c r="T552" s="9">
        <v>0</v>
      </c>
      <c r="U552" s="13">
        <f t="shared" si="47"/>
        <v>3476</v>
      </c>
      <c r="V552" s="13">
        <f t="shared" si="48"/>
        <v>3844.54</v>
      </c>
      <c r="W552" s="36">
        <f t="shared" si="49"/>
        <v>2821121.6</v>
      </c>
      <c r="X552" s="15" t="s">
        <v>41</v>
      </c>
      <c r="Y552" s="9" t="s">
        <v>28</v>
      </c>
      <c r="Z552" s="34">
        <v>0</v>
      </c>
      <c r="AA552" s="34">
        <v>0</v>
      </c>
      <c r="AB552" s="34">
        <v>0</v>
      </c>
      <c r="AC552" s="13">
        <f t="shared" si="50"/>
        <v>2821121.6</v>
      </c>
    </row>
    <row r="553" spans="1:30" ht="20.25" customHeight="1" x14ac:dyDescent="0.3">
      <c r="A553" s="8">
        <v>2015</v>
      </c>
      <c r="B553" s="16">
        <f>IF(OR(D553=0,D553=""),"",COUNTA($D$168:D553))</f>
        <v>336</v>
      </c>
      <c r="C553" s="17" t="s">
        <v>325</v>
      </c>
      <c r="D553" s="9">
        <v>1966</v>
      </c>
      <c r="E553" s="31">
        <v>344.5</v>
      </c>
      <c r="F553" s="31">
        <v>308.3</v>
      </c>
      <c r="G553" s="31">
        <v>0</v>
      </c>
      <c r="H553" s="9">
        <v>620</v>
      </c>
      <c r="I553" s="9">
        <v>0</v>
      </c>
      <c r="J553" s="9">
        <v>0</v>
      </c>
      <c r="K553" s="9">
        <v>0</v>
      </c>
      <c r="L553" s="9">
        <v>0</v>
      </c>
      <c r="M553" s="9">
        <v>0</v>
      </c>
      <c r="N553" s="9">
        <v>465</v>
      </c>
      <c r="O553" s="9">
        <v>0</v>
      </c>
      <c r="P553" s="9">
        <v>0</v>
      </c>
      <c r="Q553" s="9">
        <v>0</v>
      </c>
      <c r="R553" s="9">
        <v>0</v>
      </c>
      <c r="S553" s="9">
        <v>0</v>
      </c>
      <c r="T553" s="9">
        <v>0</v>
      </c>
      <c r="U553" s="13">
        <f t="shared" si="47"/>
        <v>1085</v>
      </c>
      <c r="V553" s="13">
        <f t="shared" si="48"/>
        <v>1212.4000000000001</v>
      </c>
      <c r="W553" s="36">
        <f t="shared" si="49"/>
        <v>373782.5</v>
      </c>
      <c r="X553" s="15" t="s">
        <v>41</v>
      </c>
      <c r="Y553" s="9" t="s">
        <v>28</v>
      </c>
      <c r="Z553" s="34">
        <v>0</v>
      </c>
      <c r="AA553" s="34">
        <v>0</v>
      </c>
      <c r="AB553" s="34">
        <v>0</v>
      </c>
      <c r="AC553" s="13">
        <f t="shared" si="50"/>
        <v>373782.5</v>
      </c>
    </row>
    <row r="554" spans="1:30" s="4" customFormat="1" ht="20.25" customHeight="1" x14ac:dyDescent="0.3">
      <c r="A554" s="8">
        <v>2015</v>
      </c>
      <c r="B554" s="16" t="str">
        <f>IF(OR(D554=0,D554=""),"",COUNTA($D$168:D554))</f>
        <v/>
      </c>
      <c r="C554" s="10"/>
      <c r="D554" s="11"/>
      <c r="E554" s="32">
        <f>SUM(E548:E553)</f>
        <v>2807.1</v>
      </c>
      <c r="F554" s="32">
        <f>SUM(F548:F553)</f>
        <v>2444.6</v>
      </c>
      <c r="G554" s="32">
        <f>SUM(G548:G553)</f>
        <v>0</v>
      </c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2"/>
      <c r="V554" s="13"/>
      <c r="W554" s="37">
        <f>SUM(W548:W553)</f>
        <v>7506597.5999999996</v>
      </c>
      <c r="X554" s="14"/>
      <c r="Y554" s="9"/>
      <c r="Z554" s="35"/>
      <c r="AA554" s="35"/>
      <c r="AB554" s="35"/>
      <c r="AC554" s="12">
        <f>SUM(AC548:AC553)</f>
        <v>7506597.5999999996</v>
      </c>
      <c r="AD554" s="2"/>
    </row>
    <row r="555" spans="1:30" ht="20.25" customHeight="1" x14ac:dyDescent="0.3">
      <c r="A555" s="8">
        <v>2015</v>
      </c>
      <c r="B555" s="16" t="str">
        <f>IF(OR(D555=0,D555=""),"",COUNTA($D$168:D555))</f>
        <v/>
      </c>
      <c r="C555" s="10" t="s">
        <v>679</v>
      </c>
      <c r="D555" s="11"/>
      <c r="E555" s="32"/>
      <c r="F555" s="32"/>
      <c r="G555" s="32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2"/>
      <c r="V555" s="13"/>
      <c r="W555" s="37"/>
      <c r="X555" s="14"/>
      <c r="Y555" s="9"/>
      <c r="Z555" s="35"/>
      <c r="AA555" s="35"/>
      <c r="AB555" s="35"/>
      <c r="AC555" s="12"/>
    </row>
    <row r="556" spans="1:30" ht="20.25" customHeight="1" x14ac:dyDescent="0.3">
      <c r="A556" s="8">
        <v>2015</v>
      </c>
      <c r="B556" s="16">
        <f>IF(OR(D556=0,D556=""),"",COUNTA($D$168:D556))</f>
        <v>337</v>
      </c>
      <c r="C556" s="17" t="s">
        <v>147</v>
      </c>
      <c r="D556" s="9">
        <v>1917</v>
      </c>
      <c r="E556" s="31">
        <v>355.4</v>
      </c>
      <c r="F556" s="31">
        <v>185.2</v>
      </c>
      <c r="G556" s="31">
        <v>0</v>
      </c>
      <c r="H556" s="9">
        <v>620</v>
      </c>
      <c r="I556" s="9">
        <v>0</v>
      </c>
      <c r="J556" s="9">
        <v>0</v>
      </c>
      <c r="K556" s="9">
        <v>0</v>
      </c>
      <c r="L556" s="9">
        <v>0</v>
      </c>
      <c r="M556" s="9">
        <v>0</v>
      </c>
      <c r="N556" s="9">
        <v>465</v>
      </c>
      <c r="O556" s="9">
        <v>78</v>
      </c>
      <c r="P556" s="9">
        <v>305</v>
      </c>
      <c r="Q556" s="9">
        <v>60</v>
      </c>
      <c r="R556" s="9">
        <v>430</v>
      </c>
      <c r="S556" s="9">
        <v>48</v>
      </c>
      <c r="T556" s="9">
        <v>0</v>
      </c>
      <c r="U556" s="13">
        <f>H556+P556+I556+J556+K556+L556+M556+N556+O556+Q556+R556+S556+T556</f>
        <v>2006</v>
      </c>
      <c r="V556" s="13">
        <f>W556/(F556+G556)</f>
        <v>3849.53</v>
      </c>
      <c r="W556" s="36">
        <f>(U556+T556)*E556</f>
        <v>712932.4</v>
      </c>
      <c r="X556" s="15" t="s">
        <v>41</v>
      </c>
      <c r="Y556" s="9" t="s">
        <v>28</v>
      </c>
      <c r="Z556" s="34">
        <v>0</v>
      </c>
      <c r="AA556" s="34">
        <v>0</v>
      </c>
      <c r="AB556" s="34">
        <v>0</v>
      </c>
      <c r="AC556" s="13">
        <f>SUM(W556)-(Z556+AA556+AB556)</f>
        <v>712932.4</v>
      </c>
    </row>
    <row r="557" spans="1:30" ht="20.25" customHeight="1" x14ac:dyDescent="0.3">
      <c r="A557" s="8">
        <v>2015</v>
      </c>
      <c r="B557" s="16">
        <f>IF(OR(D557=0,D557=""),"",COUNTA($D$168:D557))</f>
        <v>338</v>
      </c>
      <c r="C557" s="17" t="s">
        <v>108</v>
      </c>
      <c r="D557" s="9">
        <v>1917</v>
      </c>
      <c r="E557" s="31">
        <v>264.10000000000002</v>
      </c>
      <c r="F557" s="31">
        <v>134.19999999999999</v>
      </c>
      <c r="G557" s="31">
        <v>0</v>
      </c>
      <c r="H557" s="9">
        <v>620</v>
      </c>
      <c r="I557" s="9">
        <v>0</v>
      </c>
      <c r="J557" s="9">
        <v>0</v>
      </c>
      <c r="K557" s="9"/>
      <c r="L557" s="9">
        <v>480</v>
      </c>
      <c r="M557" s="9">
        <v>0</v>
      </c>
      <c r="N557" s="9">
        <v>465</v>
      </c>
      <c r="O557" s="9"/>
      <c r="P557" s="9">
        <v>305</v>
      </c>
      <c r="Q557" s="9">
        <v>60</v>
      </c>
      <c r="R557" s="9">
        <v>430</v>
      </c>
      <c r="S557" s="9">
        <v>48</v>
      </c>
      <c r="T557" s="9">
        <v>0</v>
      </c>
      <c r="U557" s="13">
        <f>H557+P557+I557+J557+K557+L557+M557+N557+O557+Q557+R557+S557+T557</f>
        <v>2408</v>
      </c>
      <c r="V557" s="13">
        <f>W557/(F557+G557)</f>
        <v>4738.84</v>
      </c>
      <c r="W557" s="36">
        <f>(U557+T557)*E557</f>
        <v>635952.80000000005</v>
      </c>
      <c r="X557" s="15" t="s">
        <v>41</v>
      </c>
      <c r="Y557" s="9" t="s">
        <v>28</v>
      </c>
      <c r="Z557" s="34">
        <v>0</v>
      </c>
      <c r="AA557" s="34">
        <v>0</v>
      </c>
      <c r="AB557" s="34">
        <v>0</v>
      </c>
      <c r="AC557" s="13">
        <f>SUM(W557)-(Z557+AA557+AB557)</f>
        <v>635952.80000000005</v>
      </c>
    </row>
    <row r="558" spans="1:30" ht="20.25" customHeight="1" x14ac:dyDescent="0.3">
      <c r="A558" s="8">
        <v>2015</v>
      </c>
      <c r="B558" s="16">
        <f>IF(OR(D558=0,D558=""),"",COUNTA($D$168:D558))</f>
        <v>339</v>
      </c>
      <c r="C558" s="17" t="s">
        <v>109</v>
      </c>
      <c r="D558" s="9">
        <v>1952</v>
      </c>
      <c r="E558" s="31">
        <v>671.8</v>
      </c>
      <c r="F558" s="31">
        <v>200.9</v>
      </c>
      <c r="G558" s="31">
        <v>0</v>
      </c>
      <c r="H558" s="9">
        <v>620</v>
      </c>
      <c r="I558" s="9">
        <v>1095</v>
      </c>
      <c r="J558" s="9">
        <v>0</v>
      </c>
      <c r="K558" s="9">
        <v>375</v>
      </c>
      <c r="L558" s="9">
        <v>480</v>
      </c>
      <c r="M558" s="9">
        <v>0</v>
      </c>
      <c r="N558" s="9">
        <v>465</v>
      </c>
      <c r="O558" s="9"/>
      <c r="P558" s="9">
        <v>305</v>
      </c>
      <c r="Q558" s="9">
        <v>60</v>
      </c>
      <c r="R558" s="9">
        <v>430</v>
      </c>
      <c r="S558" s="9">
        <v>48</v>
      </c>
      <c r="T558" s="9">
        <v>0</v>
      </c>
      <c r="U558" s="13">
        <f>H558+P558+I558+J558+K558+L558+M558+N558+O558+Q558+R558+S558+T558</f>
        <v>3878</v>
      </c>
      <c r="V558" s="13">
        <f>W558/(F558+G558)</f>
        <v>12967.85</v>
      </c>
      <c r="W558" s="36">
        <f>(U558+T558)*E558</f>
        <v>2605240.4</v>
      </c>
      <c r="X558" s="15" t="s">
        <v>41</v>
      </c>
      <c r="Y558" s="9" t="s">
        <v>28</v>
      </c>
      <c r="Z558" s="34">
        <v>0</v>
      </c>
      <c r="AA558" s="34">
        <v>0</v>
      </c>
      <c r="AB558" s="34">
        <v>0</v>
      </c>
      <c r="AC558" s="13">
        <f>SUM(W558)-(Z558+AA558+AB558)</f>
        <v>2605240.4</v>
      </c>
    </row>
    <row r="559" spans="1:30" s="4" customFormat="1" ht="20.25" customHeight="1" x14ac:dyDescent="0.3">
      <c r="A559" s="8">
        <v>2015</v>
      </c>
      <c r="B559" s="16" t="str">
        <f>IF(OR(D559=0,D559=""),"",COUNTA($D$168:D559))</f>
        <v/>
      </c>
      <c r="C559" s="10"/>
      <c r="D559" s="11"/>
      <c r="E559" s="32">
        <f>SUM(E556:E558)</f>
        <v>1291.3</v>
      </c>
      <c r="F559" s="32">
        <f>SUM(F556:F558)</f>
        <v>520.29999999999995</v>
      </c>
      <c r="G559" s="32">
        <f>SUM(G556:G558)</f>
        <v>0</v>
      </c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2"/>
      <c r="V559" s="13"/>
      <c r="W559" s="37">
        <f>SUM(W556:W558)</f>
        <v>3954125.6</v>
      </c>
      <c r="X559" s="14"/>
      <c r="Y559" s="9"/>
      <c r="Z559" s="35"/>
      <c r="AA559" s="35"/>
      <c r="AB559" s="35"/>
      <c r="AC559" s="12">
        <f>SUM(W559)-(Z559+AA559+AB559)</f>
        <v>3954125.6</v>
      </c>
      <c r="AD559" s="2"/>
    </row>
    <row r="560" spans="1:30" s="2" customFormat="1" x14ac:dyDescent="0.3">
      <c r="A560" s="8">
        <v>2015</v>
      </c>
      <c r="B560" s="24"/>
      <c r="C560" s="10" t="s">
        <v>692</v>
      </c>
      <c r="D560" s="11"/>
      <c r="E560" s="32">
        <f>E559+E554+E546+E542+E516+E266+E263+E260+E257+E252+E247+E244+E233+E227+E224+E216+E213+E210+E207+E201+E194+E190+E187+E181+E177+E172+E169</f>
        <v>385202.75</v>
      </c>
      <c r="F560" s="32">
        <f t="shared" ref="F560:G560" si="51">F559+F554+F546+F542+F516+F266+F263+F260+F257+F252+F247+F244+F233+F227+F224+F216+F213+F210+F207+F201+F194+F190+F187+F181+F177+F172+F169</f>
        <v>271084.17</v>
      </c>
      <c r="G560" s="32">
        <f t="shared" si="51"/>
        <v>27397.97</v>
      </c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2"/>
      <c r="V560" s="13" t="e">
        <f>V559+V554+V546+V542+V516+V266+V263+V260+V257+V252+V247+#REF!+V244+V233+V227+V224+V216+V213+V210+V207+V201+V194+V190+V187+V181+V177+V169</f>
        <v>#REF!</v>
      </c>
      <c r="W560" s="32">
        <f>W559+W554+W546+W542+W516+W266+W263+W260+W257+W252+W247+W244+W233+W227+W224+W216+W213+W210+W207+W201+W194+W190+W187+W181+W177+W172+W169</f>
        <v>1270702494.8699999</v>
      </c>
      <c r="X560" s="14"/>
      <c r="Y560" s="9">
        <f>Y169+Y172+Y177+Y181+Y187+Y190+Y194+Y201+Y207+Y210+Y213+Y216+Y224+Y227+Y233+Y244+Y247+Y252+Y257+Y260+Y263+Y266+Y516+Y542+Y546+Y554+Y559</f>
        <v>0</v>
      </c>
      <c r="Z560" s="32">
        <f>Z559+Z554+Z546+Z542+Z516+Z266+Z263+Z260+Z257+Z252+Z247+Z244+Z233+Z227+Z224+Z216+Z213+Z210+Z207+Z201+Z194+Z190+Z187+Z181+Z177+Z172+Z169</f>
        <v>9791448</v>
      </c>
      <c r="AA560" s="32">
        <f>AA559+AA554+AA546+AA542+AA516+AA266+AA263+AA260+AA257+AA252+AA247+AA244+AA233+AA227+AA224+AA216+AA213+AA210+AA207+AA201+AA194+AA190+AA187+AA181+AA177+AA172+AA169</f>
        <v>1007142</v>
      </c>
      <c r="AB560" s="32">
        <f>AB559+AB554+AB546+AB542+AB516+AB266+AB263+AB260+AB257+AB252+AB247+AB244+AB233+AB227+AB224+AB216+AB213+AB210+AB207+AB201+AB194+AB190+AB187+AB181+AB177+AB172+AB169</f>
        <v>9344279</v>
      </c>
      <c r="AC560" s="32">
        <f>AC559+AC554+AC546+AC542+AC516+AC266+AC263+AC260+AC257+AC252+AC247+AC244+AC233+AC227+AC224+AC216+AC213+AC210+AC207+AC201+AC194+AC190+AC187+AC181+AC177+AC172+AC169</f>
        <v>1250559625.8699999</v>
      </c>
    </row>
    <row r="561" spans="1:30" ht="20.25" customHeight="1" x14ac:dyDescent="0.3">
      <c r="A561" s="3">
        <v>2016</v>
      </c>
      <c r="B561" s="24"/>
      <c r="C561" s="10" t="s">
        <v>7</v>
      </c>
      <c r="D561" s="11"/>
      <c r="E561" s="32"/>
      <c r="F561" s="32"/>
      <c r="G561" s="32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2"/>
      <c r="V561" s="13"/>
      <c r="W561" s="37"/>
      <c r="X561" s="14"/>
      <c r="Y561" s="9"/>
      <c r="Z561" s="35"/>
      <c r="AA561" s="35"/>
      <c r="AB561" s="35"/>
      <c r="AC561" s="12"/>
    </row>
    <row r="562" spans="1:30" ht="20.25" customHeight="1" x14ac:dyDescent="0.3">
      <c r="A562" s="3">
        <v>2016</v>
      </c>
      <c r="B562" s="24"/>
      <c r="C562" s="10" t="s">
        <v>561</v>
      </c>
      <c r="D562" s="11"/>
      <c r="E562" s="32"/>
      <c r="F562" s="32"/>
      <c r="G562" s="32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2"/>
      <c r="V562" s="13"/>
      <c r="W562" s="37"/>
      <c r="X562" s="14"/>
      <c r="Y562" s="9"/>
      <c r="Z562" s="35"/>
      <c r="AA562" s="35"/>
      <c r="AB562" s="35"/>
      <c r="AC562" s="12"/>
    </row>
    <row r="563" spans="1:30" ht="21.75" customHeight="1" x14ac:dyDescent="0.3">
      <c r="A563" s="3">
        <v>2016</v>
      </c>
      <c r="B563" s="30">
        <f>IF(OR(D563=0,D563=""),"",COUNTA($D$563:D563))</f>
        <v>1</v>
      </c>
      <c r="C563" s="17" t="s">
        <v>408</v>
      </c>
      <c r="D563" s="9">
        <v>1978</v>
      </c>
      <c r="E563" s="31">
        <v>1610</v>
      </c>
      <c r="F563" s="31">
        <v>855.5</v>
      </c>
      <c r="G563" s="31">
        <v>0</v>
      </c>
      <c r="H563" s="9">
        <v>620</v>
      </c>
      <c r="I563" s="9">
        <v>0</v>
      </c>
      <c r="J563" s="9">
        <v>0</v>
      </c>
      <c r="K563" s="9">
        <v>0</v>
      </c>
      <c r="L563" s="9">
        <v>0</v>
      </c>
      <c r="M563" s="9">
        <v>0</v>
      </c>
      <c r="N563" s="9">
        <v>465</v>
      </c>
      <c r="O563" s="9">
        <v>0</v>
      </c>
      <c r="P563" s="9">
        <v>305</v>
      </c>
      <c r="Q563" s="9">
        <v>60</v>
      </c>
      <c r="R563" s="9">
        <v>0</v>
      </c>
      <c r="S563" s="9">
        <v>12</v>
      </c>
      <c r="T563" s="9">
        <f>(H563+I563+J563+K563+L563+M563+N563+O563+P563+Q563+R563)*0.0214</f>
        <v>31.03</v>
      </c>
      <c r="U563" s="13">
        <f>H563+P563+I563+J563+K563+L563+M563+N563+O563+Q563+R563+S563</f>
        <v>1462</v>
      </c>
      <c r="V563" s="13"/>
      <c r="W563" s="36">
        <f>(U563+T563)*E563</f>
        <v>2403778.2999999998</v>
      </c>
      <c r="X563" s="15" t="s">
        <v>42</v>
      </c>
      <c r="Y563" s="9" t="s">
        <v>32</v>
      </c>
      <c r="Z563" s="34">
        <v>0</v>
      </c>
      <c r="AA563" s="34">
        <v>0</v>
      </c>
      <c r="AB563" s="34">
        <v>0</v>
      </c>
      <c r="AC563" s="13">
        <f>SUM(W563)-(Z563+AA563+AB563)</f>
        <v>2403778.2999999998</v>
      </c>
    </row>
    <row r="564" spans="1:30" s="2" customFormat="1" ht="21.75" customHeight="1" x14ac:dyDescent="0.3">
      <c r="A564" s="8">
        <v>2016</v>
      </c>
      <c r="B564" s="30">
        <f>IF(OR(D564=0,D564=""),"",COUNTA($D$563:D564))</f>
        <v>2</v>
      </c>
      <c r="C564" s="23" t="s">
        <v>562</v>
      </c>
      <c r="D564" s="9">
        <v>1948</v>
      </c>
      <c r="E564" s="20">
        <v>404.4</v>
      </c>
      <c r="F564" s="20">
        <v>361</v>
      </c>
      <c r="G564" s="20">
        <v>43.8</v>
      </c>
      <c r="H564" s="9">
        <v>0</v>
      </c>
      <c r="I564" s="9">
        <v>0</v>
      </c>
      <c r="J564" s="9">
        <v>0</v>
      </c>
      <c r="K564" s="9">
        <v>0</v>
      </c>
      <c r="L564" s="9">
        <v>0</v>
      </c>
      <c r="M564" s="9">
        <v>0</v>
      </c>
      <c r="N564" s="9">
        <v>0</v>
      </c>
      <c r="O564" s="9">
        <v>0</v>
      </c>
      <c r="P564" s="9">
        <v>0</v>
      </c>
      <c r="Q564" s="9">
        <v>0</v>
      </c>
      <c r="R564" s="9">
        <v>430</v>
      </c>
      <c r="S564" s="9">
        <v>0</v>
      </c>
      <c r="T564" s="9">
        <f>(H564+I564+J564+K564+L564+M564+N564+O564+P564+Q564+R564)*0.0214</f>
        <v>9.202</v>
      </c>
      <c r="U564" s="13">
        <f>H564+P564+I564+J564+K564+L564+M564+N564+O564+Q564+R564+S564</f>
        <v>430</v>
      </c>
      <c r="V564" s="13"/>
      <c r="W564" s="36">
        <v>99078</v>
      </c>
      <c r="X564" s="15" t="s">
        <v>42</v>
      </c>
      <c r="Y564" s="9" t="s">
        <v>32</v>
      </c>
      <c r="Z564" s="34">
        <v>0</v>
      </c>
      <c r="AA564" s="34">
        <v>0</v>
      </c>
      <c r="AB564" s="34">
        <v>0</v>
      </c>
      <c r="AC564" s="13">
        <f>SUM(W564)-(Z564+AA564+AB564)</f>
        <v>99078</v>
      </c>
    </row>
    <row r="565" spans="1:30" s="2" customFormat="1" ht="21.75" customHeight="1" x14ac:dyDescent="0.3">
      <c r="A565" s="41">
        <v>2016</v>
      </c>
      <c r="B565" s="30" t="str">
        <f>IF(OR(D565=0,D565=""),"",COUNTA($D$563:D565))</f>
        <v/>
      </c>
      <c r="C565" s="10"/>
      <c r="D565" s="11"/>
      <c r="E565" s="32">
        <f>SUM(E563:E564)</f>
        <v>2014.4</v>
      </c>
      <c r="F565" s="32">
        <f>SUM(F563:F564)</f>
        <v>1216.5</v>
      </c>
      <c r="G565" s="32">
        <f>SUM(G563:G564)</f>
        <v>43.8</v>
      </c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2"/>
      <c r="V565" s="13"/>
      <c r="W565" s="37">
        <f>SUM(W563:W564)</f>
        <v>2502856.2999999998</v>
      </c>
      <c r="X565" s="14"/>
      <c r="Y565" s="9"/>
      <c r="Z565" s="35"/>
      <c r="AA565" s="35"/>
      <c r="AB565" s="35"/>
      <c r="AC565" s="12">
        <f>SUM(AC563:AC564)</f>
        <v>2502856.2999999998</v>
      </c>
    </row>
    <row r="566" spans="1:30" ht="21.75" customHeight="1" x14ac:dyDescent="0.3">
      <c r="A566" s="3">
        <v>2016</v>
      </c>
      <c r="B566" s="30" t="str">
        <f>IF(OR(D566=0,D566=""),"",COUNTA($D$563:D566))</f>
        <v/>
      </c>
      <c r="C566" s="10" t="s">
        <v>690</v>
      </c>
      <c r="D566" s="11"/>
      <c r="E566" s="32"/>
      <c r="F566" s="32"/>
      <c r="G566" s="32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2"/>
      <c r="V566" s="13"/>
      <c r="W566" s="37"/>
      <c r="X566" s="14"/>
      <c r="Y566" s="9"/>
      <c r="Z566" s="35"/>
      <c r="AA566" s="35"/>
      <c r="AB566" s="35"/>
      <c r="AC566" s="12"/>
    </row>
    <row r="567" spans="1:30" s="2" customFormat="1" ht="21.75" customHeight="1" x14ac:dyDescent="0.3">
      <c r="A567" s="3">
        <v>2016</v>
      </c>
      <c r="B567" s="30">
        <f>IF(OR(D567=0,D567=""),"",COUNTA($D$563:D567))</f>
        <v>3</v>
      </c>
      <c r="C567" s="17" t="s">
        <v>532</v>
      </c>
      <c r="D567" s="9">
        <v>1939</v>
      </c>
      <c r="E567" s="31">
        <v>777.6</v>
      </c>
      <c r="F567" s="31">
        <v>461.3</v>
      </c>
      <c r="G567" s="31">
        <v>0</v>
      </c>
      <c r="H567" s="9">
        <v>620</v>
      </c>
      <c r="I567" s="9">
        <v>0</v>
      </c>
      <c r="J567" s="9">
        <v>0</v>
      </c>
      <c r="K567" s="9">
        <v>0</v>
      </c>
      <c r="L567" s="9">
        <v>0</v>
      </c>
      <c r="M567" s="9">
        <v>0</v>
      </c>
      <c r="N567" s="9">
        <v>0</v>
      </c>
      <c r="O567" s="9">
        <v>0</v>
      </c>
      <c r="P567" s="9">
        <v>0</v>
      </c>
      <c r="Q567" s="9">
        <v>0</v>
      </c>
      <c r="R567" s="9">
        <v>0</v>
      </c>
      <c r="S567" s="9">
        <v>0</v>
      </c>
      <c r="T567" s="9">
        <f>(H567+I567+J567+K567+L567+M567+N567+O567+P567+Q567+R567)*0.0214</f>
        <v>13.268000000000001</v>
      </c>
      <c r="U567" s="13">
        <f>H567+P567+I567+J567+K567+L567+M567+N567+O567+Q567+R567+S567</f>
        <v>620</v>
      </c>
      <c r="V567" s="13">
        <f>W567/(F567+G567)</f>
        <v>1067.48</v>
      </c>
      <c r="W567" s="36">
        <f>(U567+T567)*E567</f>
        <v>492429.2</v>
      </c>
      <c r="X567" s="15" t="s">
        <v>42</v>
      </c>
      <c r="Y567" s="9" t="s">
        <v>32</v>
      </c>
      <c r="Z567" s="34">
        <v>0</v>
      </c>
      <c r="AA567" s="34">
        <v>0</v>
      </c>
      <c r="AB567" s="34">
        <v>0</v>
      </c>
      <c r="AC567" s="13">
        <f>SUM(W567)-(Z567+AA567+AB567)</f>
        <v>492429.2</v>
      </c>
    </row>
    <row r="568" spans="1:30" ht="21.75" customHeight="1" x14ac:dyDescent="0.3">
      <c r="A568" s="3">
        <v>2016</v>
      </c>
      <c r="B568" s="30">
        <f>IF(OR(D568=0,D568=""),"",COUNTA($D$563:D568))</f>
        <v>4</v>
      </c>
      <c r="C568" s="17" t="s">
        <v>711</v>
      </c>
      <c r="D568" s="9">
        <v>1916</v>
      </c>
      <c r="E568" s="31">
        <v>948.4</v>
      </c>
      <c r="F568" s="31">
        <v>741.9</v>
      </c>
      <c r="G568" s="31">
        <v>0</v>
      </c>
      <c r="H568" s="9">
        <v>620</v>
      </c>
      <c r="I568" s="9">
        <v>0</v>
      </c>
      <c r="J568" s="9">
        <v>0</v>
      </c>
      <c r="K568" s="9">
        <v>0</v>
      </c>
      <c r="L568" s="9">
        <v>0</v>
      </c>
      <c r="M568" s="9">
        <v>0</v>
      </c>
      <c r="N568" s="9">
        <v>0</v>
      </c>
      <c r="O568" s="9">
        <v>0</v>
      </c>
      <c r="P568" s="9">
        <v>0</v>
      </c>
      <c r="Q568" s="9">
        <v>0</v>
      </c>
      <c r="R568" s="9">
        <v>0</v>
      </c>
      <c r="S568" s="9">
        <v>0</v>
      </c>
      <c r="T568" s="9">
        <f>(H568+I568+J568+K568+L568+M568+N568+O568+P568+Q568+R568)*0.0214</f>
        <v>13.268000000000001</v>
      </c>
      <c r="U568" s="13">
        <f>H568+P568+I568+J568+K568+L568+M568+N568+O568+Q568+R568+S568</f>
        <v>620</v>
      </c>
      <c r="V568" s="13">
        <f>W568/(F568+G568)</f>
        <v>809.53</v>
      </c>
      <c r="W568" s="36">
        <f>(U568+T568)*E568</f>
        <v>600591.37</v>
      </c>
      <c r="X568" s="15" t="s">
        <v>42</v>
      </c>
      <c r="Y568" s="9" t="s">
        <v>32</v>
      </c>
      <c r="Z568" s="34">
        <v>0</v>
      </c>
      <c r="AA568" s="34">
        <v>0</v>
      </c>
      <c r="AB568" s="34">
        <v>0</v>
      </c>
      <c r="AC568" s="13">
        <f>SUM(W568)-(Z568+AA568+AB568)</f>
        <v>600591.37</v>
      </c>
    </row>
    <row r="569" spans="1:30" s="4" customFormat="1" ht="21.75" customHeight="1" x14ac:dyDescent="0.3">
      <c r="A569" s="3">
        <v>2016</v>
      </c>
      <c r="B569" s="30" t="str">
        <f>IF(OR(D569=0,D569=""),"",COUNTA($D$563:D569))</f>
        <v/>
      </c>
      <c r="C569" s="10"/>
      <c r="D569" s="11"/>
      <c r="E569" s="32">
        <f>SUM(E567:E568)</f>
        <v>1726</v>
      </c>
      <c r="F569" s="32">
        <f>SUM(F567:F568)</f>
        <v>1203.2</v>
      </c>
      <c r="G569" s="32">
        <f>SUM(G567:G568)</f>
        <v>0</v>
      </c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2"/>
      <c r="V569" s="13"/>
      <c r="W569" s="37">
        <f>SUM(W567:W568)</f>
        <v>1093020.57</v>
      </c>
      <c r="X569" s="14"/>
      <c r="Y569" s="9"/>
      <c r="Z569" s="35"/>
      <c r="AA569" s="35"/>
      <c r="AB569" s="35"/>
      <c r="AC569" s="12">
        <f>SUM(AC567:AC568)</f>
        <v>1093020.57</v>
      </c>
      <c r="AD569" s="2"/>
    </row>
    <row r="570" spans="1:30" s="4" customFormat="1" ht="21.75" customHeight="1" x14ac:dyDescent="0.3">
      <c r="A570" s="3">
        <v>2016</v>
      </c>
      <c r="B570" s="30" t="str">
        <f>IF(OR(D570=0,D570=""),"",COUNTA($D$563:D570))</f>
        <v/>
      </c>
      <c r="C570" s="10" t="s">
        <v>691</v>
      </c>
      <c r="D570" s="11"/>
      <c r="E570" s="32"/>
      <c r="F570" s="32"/>
      <c r="G570" s="32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2"/>
      <c r="V570" s="13"/>
      <c r="W570" s="37"/>
      <c r="X570" s="14"/>
      <c r="Y570" s="9"/>
      <c r="Z570" s="35"/>
      <c r="AA570" s="35"/>
      <c r="AB570" s="35"/>
      <c r="AC570" s="12"/>
      <c r="AD570" s="2"/>
    </row>
    <row r="571" spans="1:30" s="4" customFormat="1" ht="21.75" customHeight="1" x14ac:dyDescent="0.3">
      <c r="A571" s="3">
        <v>2016</v>
      </c>
      <c r="B571" s="30">
        <f>IF(OR(D571=0,D571=""),"",COUNTA($D$563:D571))</f>
        <v>5</v>
      </c>
      <c r="C571" s="17" t="s">
        <v>737</v>
      </c>
      <c r="D571" s="9">
        <v>1963</v>
      </c>
      <c r="E571" s="31">
        <v>479.3</v>
      </c>
      <c r="F571" s="31">
        <v>403.4</v>
      </c>
      <c r="G571" s="31">
        <v>0</v>
      </c>
      <c r="H571" s="9">
        <v>620</v>
      </c>
      <c r="I571" s="9">
        <v>0</v>
      </c>
      <c r="J571" s="9">
        <v>0</v>
      </c>
      <c r="K571" s="9">
        <v>0</v>
      </c>
      <c r="L571" s="9">
        <v>0</v>
      </c>
      <c r="M571" s="9">
        <v>0</v>
      </c>
      <c r="N571" s="9">
        <v>0</v>
      </c>
      <c r="O571" s="9">
        <v>0</v>
      </c>
      <c r="P571" s="9">
        <v>0</v>
      </c>
      <c r="Q571" s="9">
        <v>0</v>
      </c>
      <c r="R571" s="9">
        <v>0</v>
      </c>
      <c r="S571" s="9">
        <v>5</v>
      </c>
      <c r="T571" s="9">
        <f>(H571+I571+J571+K571+L571+M571+N571+O571+P571+Q571+R571)*0.0214</f>
        <v>13.268000000000001</v>
      </c>
      <c r="U571" s="13">
        <f>H571+P571+I571+J571+K571+L571+M571+N571+O571+Q571+R571+S571</f>
        <v>625</v>
      </c>
      <c r="V571" s="13"/>
      <c r="W571" s="36">
        <f>(U571+T571)*E571</f>
        <v>305921.84999999998</v>
      </c>
      <c r="X571" s="15" t="s">
        <v>42</v>
      </c>
      <c r="Y571" s="9"/>
      <c r="Z571" s="34">
        <v>0</v>
      </c>
      <c r="AA571" s="34">
        <v>0</v>
      </c>
      <c r="AB571" s="34">
        <v>0</v>
      </c>
      <c r="AC571" s="13">
        <f>SUM(W571)-(Z571+AA571+AB571)</f>
        <v>305921.84999999998</v>
      </c>
      <c r="AD571" s="2"/>
    </row>
    <row r="572" spans="1:30" s="4" customFormat="1" ht="21.75" customHeight="1" x14ac:dyDescent="0.3">
      <c r="A572" s="3">
        <v>2016</v>
      </c>
      <c r="B572" s="30" t="str">
        <f>IF(OR(D572=0,D572=""),"",COUNTA($D$563:D572))</f>
        <v/>
      </c>
      <c r="C572" s="10"/>
      <c r="D572" s="11"/>
      <c r="E572" s="32">
        <f>SUM(E571)</f>
        <v>479.3</v>
      </c>
      <c r="F572" s="32">
        <f t="shared" ref="F572:G572" si="52">SUM(F571)</f>
        <v>403.4</v>
      </c>
      <c r="G572" s="32">
        <f t="shared" si="52"/>
        <v>0</v>
      </c>
      <c r="H572" s="62"/>
      <c r="I572" s="62"/>
      <c r="J572" s="62"/>
      <c r="K572" s="62"/>
      <c r="L572" s="62"/>
      <c r="M572" s="62"/>
      <c r="N572" s="62"/>
      <c r="O572" s="62"/>
      <c r="P572" s="62"/>
      <c r="Q572" s="62"/>
      <c r="R572" s="62"/>
      <c r="S572" s="62"/>
      <c r="T572" s="9"/>
      <c r="U572" s="13"/>
      <c r="V572" s="62">
        <f t="shared" ref="V572:W572" si="53">SUM(V571)</f>
        <v>0</v>
      </c>
      <c r="W572" s="37">
        <f t="shared" si="53"/>
        <v>305921.84999999998</v>
      </c>
      <c r="X572" s="12"/>
      <c r="Y572" s="12"/>
      <c r="Z572" s="32"/>
      <c r="AA572" s="32"/>
      <c r="AB572" s="32"/>
      <c r="AC572" s="12">
        <f t="shared" ref="AC572" si="54">SUM(AC571)</f>
        <v>305921.84999999998</v>
      </c>
      <c r="AD572" s="2"/>
    </row>
    <row r="573" spans="1:30" s="4" customFormat="1" ht="21.75" customHeight="1" x14ac:dyDescent="0.3">
      <c r="A573" s="3"/>
      <c r="B573" s="30" t="str">
        <f>IF(OR(D573=0,D573=""),"",COUNTA($D$563:D573))</f>
        <v/>
      </c>
      <c r="C573" s="10" t="s">
        <v>8</v>
      </c>
      <c r="D573" s="11"/>
      <c r="E573" s="32"/>
      <c r="F573" s="32"/>
      <c r="G573" s="32"/>
      <c r="H573" s="62"/>
      <c r="I573" s="62"/>
      <c r="J573" s="62"/>
      <c r="K573" s="62"/>
      <c r="L573" s="62"/>
      <c r="M573" s="62"/>
      <c r="N573" s="62"/>
      <c r="O573" s="62"/>
      <c r="P573" s="62"/>
      <c r="Q573" s="62"/>
      <c r="R573" s="62"/>
      <c r="S573" s="62"/>
      <c r="T573" s="9"/>
      <c r="U573" s="13"/>
      <c r="V573" s="62"/>
      <c r="W573" s="37"/>
      <c r="X573" s="12"/>
      <c r="Y573" s="12"/>
      <c r="Z573" s="32"/>
      <c r="AA573" s="32"/>
      <c r="AB573" s="32"/>
      <c r="AC573" s="12"/>
      <c r="AD573" s="2"/>
    </row>
    <row r="574" spans="1:30" s="4" customFormat="1" ht="21.75" customHeight="1" x14ac:dyDescent="0.3">
      <c r="A574" s="3"/>
      <c r="B574" s="30">
        <f>IF(OR(D574=0,D574=""),"",COUNTA($D$563:D574))</f>
        <v>6</v>
      </c>
      <c r="C574" s="17" t="s">
        <v>626</v>
      </c>
      <c r="D574" s="9">
        <v>1956</v>
      </c>
      <c r="E574" s="31">
        <v>534.79999999999995</v>
      </c>
      <c r="F574" s="31">
        <v>476.4</v>
      </c>
      <c r="G574" s="31">
        <v>0</v>
      </c>
      <c r="H574" s="63">
        <v>0</v>
      </c>
      <c r="I574" s="63">
        <v>0</v>
      </c>
      <c r="J574" s="63">
        <v>0</v>
      </c>
      <c r="K574" s="63">
        <v>375</v>
      </c>
      <c r="L574" s="63">
        <v>480</v>
      </c>
      <c r="M574" s="63">
        <v>0</v>
      </c>
      <c r="N574" s="63">
        <v>0</v>
      </c>
      <c r="O574" s="63">
        <v>0</v>
      </c>
      <c r="P574" s="63">
        <v>0</v>
      </c>
      <c r="Q574" s="63">
        <v>0</v>
      </c>
      <c r="R574" s="63">
        <v>430</v>
      </c>
      <c r="S574" s="63">
        <v>0</v>
      </c>
      <c r="T574" s="9">
        <f t="shared" ref="T574" si="55">(H574+I574+J574+K574+L574+M574+N574+O574+P574+Q574+R574)*0.0214</f>
        <v>27.498999999999999</v>
      </c>
      <c r="U574" s="13">
        <f t="shared" ref="U574" si="56">H574+P574+I574+J574+K574+L574+M574+N574+O574+Q574+R574+S574</f>
        <v>1285</v>
      </c>
      <c r="V574" s="63"/>
      <c r="W574" s="36">
        <v>497082.7</v>
      </c>
      <c r="X574" s="13" t="s">
        <v>42</v>
      </c>
      <c r="Y574" s="12"/>
      <c r="Z574" s="34">
        <v>0</v>
      </c>
      <c r="AA574" s="34">
        <v>0</v>
      </c>
      <c r="AB574" s="34">
        <v>0</v>
      </c>
      <c r="AC574" s="13">
        <v>497082.7</v>
      </c>
      <c r="AD574" s="2"/>
    </row>
    <row r="575" spans="1:30" s="4" customFormat="1" ht="21.75" customHeight="1" x14ac:dyDescent="0.3">
      <c r="A575" s="3"/>
      <c r="B575" s="30" t="str">
        <f>IF(OR(D575=0,D575=""),"",COUNTA($D$563:D575))</f>
        <v/>
      </c>
      <c r="C575" s="17"/>
      <c r="D575" s="9"/>
      <c r="E575" s="32">
        <v>534.79999999999995</v>
      </c>
      <c r="F575" s="32">
        <v>476.4</v>
      </c>
      <c r="G575" s="32">
        <v>0</v>
      </c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9"/>
      <c r="U575" s="13"/>
      <c r="V575" s="62"/>
      <c r="W575" s="37">
        <f t="shared" ref="W575" si="57">SUM(W574)</f>
        <v>497082.7</v>
      </c>
      <c r="X575" s="12"/>
      <c r="Y575" s="12"/>
      <c r="Z575" s="32"/>
      <c r="AA575" s="32"/>
      <c r="AB575" s="32"/>
      <c r="AC575" s="12">
        <v>497082.7</v>
      </c>
      <c r="AD575" s="2"/>
    </row>
    <row r="576" spans="1:30" ht="21.75" customHeight="1" x14ac:dyDescent="0.3">
      <c r="A576" s="3">
        <v>2016</v>
      </c>
      <c r="B576" s="30" t="str">
        <f>IF(OR(D576=0,D576=""),"",COUNTA($D$563:D576))</f>
        <v/>
      </c>
      <c r="C576" s="10" t="s">
        <v>9</v>
      </c>
      <c r="D576" s="11"/>
      <c r="E576" s="32"/>
      <c r="F576" s="32"/>
      <c r="G576" s="32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2"/>
      <c r="V576" s="13"/>
      <c r="W576" s="36"/>
      <c r="X576" s="14"/>
      <c r="Y576" s="9"/>
      <c r="Z576" s="35"/>
      <c r="AA576" s="35"/>
      <c r="AB576" s="35"/>
      <c r="AC576" s="12"/>
    </row>
    <row r="577" spans="1:30" ht="21.75" customHeight="1" x14ac:dyDescent="0.3">
      <c r="A577" s="3">
        <v>2016</v>
      </c>
      <c r="B577" s="30">
        <f>IF(OR(D577=0,D577=""),"",COUNTA($D$563:D577))</f>
        <v>7</v>
      </c>
      <c r="C577" s="17" t="s">
        <v>132</v>
      </c>
      <c r="D577" s="9">
        <v>1972</v>
      </c>
      <c r="E577" s="31">
        <v>851.5</v>
      </c>
      <c r="F577" s="31">
        <v>766.9</v>
      </c>
      <c r="G577" s="31">
        <v>0</v>
      </c>
      <c r="H577" s="9">
        <v>620</v>
      </c>
      <c r="I577" s="9">
        <v>0</v>
      </c>
      <c r="J577" s="9">
        <v>0</v>
      </c>
      <c r="K577" s="9">
        <v>0</v>
      </c>
      <c r="L577" s="9">
        <v>0</v>
      </c>
      <c r="M577" s="9">
        <v>0</v>
      </c>
      <c r="N577" s="9">
        <v>0</v>
      </c>
      <c r="O577" s="9">
        <v>0</v>
      </c>
      <c r="P577" s="9">
        <v>0</v>
      </c>
      <c r="Q577" s="9">
        <v>0</v>
      </c>
      <c r="R577" s="9">
        <v>0</v>
      </c>
      <c r="S577" s="9">
        <v>0</v>
      </c>
      <c r="T577" s="9">
        <f>(H577+I577+J577+K577+L577+M577+N577+O577+P577+Q577+R577)*0.0214</f>
        <v>13.268000000000001</v>
      </c>
      <c r="U577" s="13">
        <f>H577+P577+I577+J577+K577+L577+M577+N577+O577+Q577+R577+S577</f>
        <v>620</v>
      </c>
      <c r="V577" s="13">
        <f>W577/(F577+G577)</f>
        <v>703.13</v>
      </c>
      <c r="W577" s="36">
        <f>(U577+T577)*E577</f>
        <v>539227.69999999995</v>
      </c>
      <c r="X577" s="15" t="s">
        <v>42</v>
      </c>
      <c r="Y577" s="9" t="s">
        <v>32</v>
      </c>
      <c r="Z577" s="34">
        <v>0</v>
      </c>
      <c r="AA577" s="34">
        <v>0</v>
      </c>
      <c r="AB577" s="34">
        <v>0</v>
      </c>
      <c r="AC577" s="13">
        <f>SUM(W577)-(Z577+AA577+AB577)</f>
        <v>539227.69999999995</v>
      </c>
    </row>
    <row r="578" spans="1:30" ht="21.75" customHeight="1" x14ac:dyDescent="0.3">
      <c r="A578" s="3">
        <v>2016</v>
      </c>
      <c r="B578" s="30">
        <f>IF(OR(D578=0,D578=""),"",COUNTA($D$563:D578))</f>
        <v>8</v>
      </c>
      <c r="C578" s="17" t="s">
        <v>131</v>
      </c>
      <c r="D578" s="9">
        <v>1973</v>
      </c>
      <c r="E578" s="31">
        <v>849.4</v>
      </c>
      <c r="F578" s="31">
        <v>764.8</v>
      </c>
      <c r="G578" s="31">
        <v>0</v>
      </c>
      <c r="H578" s="9">
        <v>620</v>
      </c>
      <c r="I578" s="9">
        <v>0</v>
      </c>
      <c r="J578" s="9">
        <v>0</v>
      </c>
      <c r="K578" s="9">
        <v>0</v>
      </c>
      <c r="L578" s="9">
        <v>0</v>
      </c>
      <c r="M578" s="9">
        <v>0</v>
      </c>
      <c r="N578" s="9">
        <v>0</v>
      </c>
      <c r="O578" s="9">
        <v>0</v>
      </c>
      <c r="P578" s="9">
        <v>0</v>
      </c>
      <c r="Q578" s="9">
        <v>0</v>
      </c>
      <c r="R578" s="9">
        <v>0</v>
      </c>
      <c r="S578" s="9">
        <v>0</v>
      </c>
      <c r="T578" s="9">
        <f>(H578+I578+J578+K578+L578+M578+N578+O578+P578+Q578+R578)*0.0214</f>
        <v>13.268000000000001</v>
      </c>
      <c r="U578" s="13">
        <f>H578+P578+I578+J578+K578+L578+M578+N578+O578+Q578+R578+S578</f>
        <v>620</v>
      </c>
      <c r="V578" s="13">
        <f>W578/(F578+G578)</f>
        <v>703.32</v>
      </c>
      <c r="W578" s="36">
        <f>(U578+T578)*E578</f>
        <v>537897.84</v>
      </c>
      <c r="X578" s="15" t="s">
        <v>42</v>
      </c>
      <c r="Y578" s="9" t="s">
        <v>32</v>
      </c>
      <c r="Z578" s="34">
        <v>0</v>
      </c>
      <c r="AA578" s="34">
        <v>0</v>
      </c>
      <c r="AB578" s="34">
        <v>0</v>
      </c>
      <c r="AC578" s="13">
        <f>SUM(W578)-(Z578+AA578+AB578)</f>
        <v>537897.84</v>
      </c>
    </row>
    <row r="579" spans="1:30" s="4" customFormat="1" ht="21.75" customHeight="1" x14ac:dyDescent="0.3">
      <c r="A579" s="3">
        <v>2016</v>
      </c>
      <c r="B579" s="30" t="str">
        <f>IF(OR(D579=0,D579=""),"",COUNTA($D$563:D579))</f>
        <v/>
      </c>
      <c r="C579" s="10"/>
      <c r="D579" s="11"/>
      <c r="E579" s="32">
        <f>SUM(E577:E578)</f>
        <v>1700.9</v>
      </c>
      <c r="F579" s="32">
        <f>SUM(F577:F578)</f>
        <v>1531.7</v>
      </c>
      <c r="G579" s="32">
        <v>0</v>
      </c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2"/>
      <c r="V579" s="13"/>
      <c r="W579" s="37">
        <f>SUM(W577:W578)</f>
        <v>1077125.54</v>
      </c>
      <c r="X579" s="14"/>
      <c r="Y579" s="9"/>
      <c r="Z579" s="35"/>
      <c r="AA579" s="35"/>
      <c r="AB579" s="35"/>
      <c r="AC579" s="12">
        <f>SUM(W579)-(Z579+AA579+AB579)</f>
        <v>1077125.54</v>
      </c>
      <c r="AD579" s="2"/>
    </row>
    <row r="580" spans="1:30" ht="21.75" customHeight="1" x14ac:dyDescent="0.3">
      <c r="A580" s="3">
        <v>2016</v>
      </c>
      <c r="B580" s="30" t="str">
        <f>IF(OR(D580=0,D580=""),"",COUNTA($D$563:D580))</f>
        <v/>
      </c>
      <c r="C580" s="10" t="s">
        <v>413</v>
      </c>
      <c r="D580" s="11"/>
      <c r="E580" s="32"/>
      <c r="F580" s="32"/>
      <c r="G580" s="32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2"/>
      <c r="V580" s="13"/>
      <c r="W580" s="37"/>
      <c r="X580" s="14"/>
      <c r="Y580" s="9"/>
      <c r="Z580" s="35"/>
      <c r="AA580" s="35"/>
      <c r="AB580" s="35"/>
      <c r="AC580" s="12"/>
    </row>
    <row r="581" spans="1:30" ht="21.75" customHeight="1" x14ac:dyDescent="0.3">
      <c r="A581" s="3">
        <v>2016</v>
      </c>
      <c r="B581" s="30">
        <f>IF(OR(D581=0,D581=""),"",COUNTA($D$563:D581))</f>
        <v>9</v>
      </c>
      <c r="C581" s="17" t="s">
        <v>701</v>
      </c>
      <c r="D581" s="9">
        <v>1981</v>
      </c>
      <c r="E581" s="31">
        <v>1248.5999999999999</v>
      </c>
      <c r="F581" s="31">
        <v>645.9</v>
      </c>
      <c r="G581" s="31">
        <v>90</v>
      </c>
      <c r="H581" s="9">
        <v>0</v>
      </c>
      <c r="I581" s="9">
        <v>0</v>
      </c>
      <c r="J581" s="9">
        <v>0</v>
      </c>
      <c r="K581" s="9">
        <v>0</v>
      </c>
      <c r="L581" s="9">
        <v>0</v>
      </c>
      <c r="M581" s="9">
        <v>0</v>
      </c>
      <c r="N581" s="9">
        <v>465</v>
      </c>
      <c r="O581" s="9">
        <v>0</v>
      </c>
      <c r="P581" s="9">
        <v>305</v>
      </c>
      <c r="Q581" s="9">
        <v>0</v>
      </c>
      <c r="R581" s="9">
        <v>0</v>
      </c>
      <c r="S581" s="9">
        <v>6</v>
      </c>
      <c r="T581" s="9">
        <f>(H581+I581+J581+K581+L581+M581+N581+O581+P581+Q581+R581)*0.0214</f>
        <v>16.478000000000002</v>
      </c>
      <c r="U581" s="13">
        <f>H581+P581+I581+J581+K581+L581+M581+N581+O581+Q581+R581+S581</f>
        <v>776</v>
      </c>
      <c r="V581" s="13">
        <f>W581/(F581+G581)</f>
        <v>1344.6</v>
      </c>
      <c r="W581" s="36">
        <f>(U581+T581)*E581</f>
        <v>989488.03</v>
      </c>
      <c r="X581" s="15" t="s">
        <v>42</v>
      </c>
      <c r="Y581" s="9" t="s">
        <v>32</v>
      </c>
      <c r="Z581" s="34">
        <v>0</v>
      </c>
      <c r="AA581" s="34">
        <v>0</v>
      </c>
      <c r="AB581" s="34">
        <v>0</v>
      </c>
      <c r="AC581" s="13">
        <f>SUM(W581)-(Z581+AA581+AB581)</f>
        <v>989488.03</v>
      </c>
    </row>
    <row r="582" spans="1:30" ht="21.75" customHeight="1" x14ac:dyDescent="0.3">
      <c r="A582" s="3">
        <v>2016</v>
      </c>
      <c r="B582" s="30">
        <f>IF(OR(D582=0,D582=""),"",COUNTA($D$563:D582))</f>
        <v>10</v>
      </c>
      <c r="C582" s="17" t="s">
        <v>702</v>
      </c>
      <c r="D582" s="9">
        <v>1961</v>
      </c>
      <c r="E582" s="31">
        <v>335.2</v>
      </c>
      <c r="F582" s="31">
        <v>314.60000000000002</v>
      </c>
      <c r="G582" s="31">
        <v>0</v>
      </c>
      <c r="H582" s="9">
        <v>620</v>
      </c>
      <c r="I582" s="9">
        <v>0</v>
      </c>
      <c r="J582" s="9">
        <v>0</v>
      </c>
      <c r="K582" s="9">
        <v>0</v>
      </c>
      <c r="L582" s="9">
        <v>0</v>
      </c>
      <c r="M582" s="9">
        <v>0</v>
      </c>
      <c r="N582" s="9">
        <v>0</v>
      </c>
      <c r="O582" s="9">
        <v>0</v>
      </c>
      <c r="P582" s="9">
        <v>0</v>
      </c>
      <c r="Q582" s="9">
        <v>0</v>
      </c>
      <c r="R582" s="9">
        <v>0</v>
      </c>
      <c r="S582" s="9">
        <v>5</v>
      </c>
      <c r="T582" s="9">
        <f>(H582+I582+J582+K582+L582+M582+N582+O582+P582+Q582+R582)*0.0214</f>
        <v>13.268000000000001</v>
      </c>
      <c r="U582" s="13">
        <f>H582+P582+I582+J582+K582+L582+M582+N582+O582+Q582+R582+S582</f>
        <v>625</v>
      </c>
      <c r="V582" s="13"/>
      <c r="W582" s="36">
        <f>(U582+T582)*E582</f>
        <v>213947.43</v>
      </c>
      <c r="X582" s="15" t="s">
        <v>42</v>
      </c>
      <c r="Y582" s="9"/>
      <c r="Z582" s="34">
        <v>0</v>
      </c>
      <c r="AA582" s="34">
        <v>0</v>
      </c>
      <c r="AB582" s="34">
        <v>0</v>
      </c>
      <c r="AC582" s="13">
        <f>SUM(W582)-(Z582+AA582+AB582)</f>
        <v>213947.43</v>
      </c>
    </row>
    <row r="583" spans="1:30" ht="21.75" customHeight="1" x14ac:dyDescent="0.3">
      <c r="A583" s="3">
        <v>2016</v>
      </c>
      <c r="B583" s="30">
        <f>IF(OR(D583=0,D583=""),"",COUNTA($D$563:D583))</f>
        <v>11</v>
      </c>
      <c r="C583" s="17" t="s">
        <v>496</v>
      </c>
      <c r="D583" s="9">
        <v>1987</v>
      </c>
      <c r="E583" s="31">
        <v>1542.1</v>
      </c>
      <c r="F583" s="31">
        <v>1243</v>
      </c>
      <c r="G583" s="31">
        <v>0</v>
      </c>
      <c r="H583" s="9">
        <v>0</v>
      </c>
      <c r="I583" s="9">
        <v>0</v>
      </c>
      <c r="J583" s="9">
        <v>0</v>
      </c>
      <c r="K583" s="9">
        <v>0</v>
      </c>
      <c r="L583" s="9">
        <v>0</v>
      </c>
      <c r="M583" s="9">
        <v>0</v>
      </c>
      <c r="N583" s="9">
        <v>465</v>
      </c>
      <c r="O583" s="9">
        <v>0</v>
      </c>
      <c r="P583" s="9">
        <v>305</v>
      </c>
      <c r="Q583" s="9">
        <v>0</v>
      </c>
      <c r="R583" s="9">
        <v>0</v>
      </c>
      <c r="S583" s="9">
        <v>6</v>
      </c>
      <c r="T583" s="9">
        <f>(H583+I583+J583+K583+L583+M583+N583+O583+P583+Q583+R583)*0.0214</f>
        <v>16.478000000000002</v>
      </c>
      <c r="U583" s="13">
        <f>H583+P583+I583+J583+K583+L583+M583+N583+O583+Q583+R583+S583</f>
        <v>776</v>
      </c>
      <c r="V583" s="13">
        <f>W583/(F583+G583)</f>
        <v>983.17</v>
      </c>
      <c r="W583" s="36">
        <f>(U583+T583)*E583</f>
        <v>1222080.32</v>
      </c>
      <c r="X583" s="15" t="s">
        <v>42</v>
      </c>
      <c r="Y583" s="9"/>
      <c r="Z583" s="34">
        <v>0</v>
      </c>
      <c r="AA583" s="34">
        <v>0</v>
      </c>
      <c r="AB583" s="34">
        <v>0</v>
      </c>
      <c r="AC583" s="13">
        <f>SUM(W583)-(Z583+AA583+AB583)</f>
        <v>1222080.32</v>
      </c>
    </row>
    <row r="584" spans="1:30" s="4" customFormat="1" ht="21.75" customHeight="1" x14ac:dyDescent="0.3">
      <c r="A584" s="3">
        <v>2016</v>
      </c>
      <c r="B584" s="30" t="str">
        <f>IF(OR(D584=0,D584=""),"",COUNTA($D$563:D584))</f>
        <v/>
      </c>
      <c r="C584" s="10"/>
      <c r="D584" s="11"/>
      <c r="E584" s="32">
        <f>SUM(E581:E583)</f>
        <v>3125.9</v>
      </c>
      <c r="F584" s="32">
        <f>SUM(F581:F583)</f>
        <v>2203.5</v>
      </c>
      <c r="G584" s="32">
        <v>0</v>
      </c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2"/>
      <c r="V584" s="13"/>
      <c r="W584" s="37">
        <f>SUM(W581:W583)</f>
        <v>2425515.7799999998</v>
      </c>
      <c r="X584" s="14"/>
      <c r="Y584" s="9"/>
      <c r="Z584" s="35"/>
      <c r="AA584" s="35"/>
      <c r="AB584" s="35"/>
      <c r="AC584" s="12">
        <f>SUM(W584)-(Z584+AA584+AB584)</f>
        <v>2425515.7799999998</v>
      </c>
      <c r="AD584" s="2"/>
    </row>
    <row r="585" spans="1:30" ht="21.75" customHeight="1" x14ac:dyDescent="0.3">
      <c r="A585" s="3">
        <v>2016</v>
      </c>
      <c r="B585" s="30" t="str">
        <f>IF(OR(D585=0,D585=""),"",COUNTA($D$563:D585))</f>
        <v/>
      </c>
      <c r="C585" s="10" t="s">
        <v>594</v>
      </c>
      <c r="D585" s="11"/>
      <c r="E585" s="32"/>
      <c r="F585" s="32"/>
      <c r="G585" s="32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2"/>
      <c r="V585" s="13"/>
      <c r="W585" s="37"/>
      <c r="X585" s="14"/>
      <c r="Y585" s="9"/>
      <c r="Z585" s="35"/>
      <c r="AA585" s="35"/>
      <c r="AB585" s="35"/>
      <c r="AC585" s="12"/>
    </row>
    <row r="586" spans="1:30" ht="21.75" customHeight="1" x14ac:dyDescent="0.3">
      <c r="A586" s="3">
        <v>2016</v>
      </c>
      <c r="B586" s="30">
        <f>IF(OR(D586=0,D586=""),"",COUNTA($D$563:D586))</f>
        <v>12</v>
      </c>
      <c r="C586" s="17" t="s">
        <v>497</v>
      </c>
      <c r="D586" s="9">
        <v>1976</v>
      </c>
      <c r="E586" s="31">
        <v>1073.5999999999999</v>
      </c>
      <c r="F586" s="31">
        <v>506.2</v>
      </c>
      <c r="G586" s="31">
        <v>727.4</v>
      </c>
      <c r="H586" s="9">
        <v>0</v>
      </c>
      <c r="I586" s="9">
        <v>0</v>
      </c>
      <c r="J586" s="9">
        <v>0</v>
      </c>
      <c r="K586" s="9">
        <v>0</v>
      </c>
      <c r="L586" s="9">
        <v>0</v>
      </c>
      <c r="M586" s="9">
        <v>0</v>
      </c>
      <c r="N586" s="9">
        <v>465</v>
      </c>
      <c r="O586" s="9">
        <v>0</v>
      </c>
      <c r="P586" s="9">
        <v>0</v>
      </c>
      <c r="Q586" s="9">
        <v>0</v>
      </c>
      <c r="R586" s="9">
        <v>0</v>
      </c>
      <c r="S586" s="9">
        <v>3</v>
      </c>
      <c r="T586" s="9">
        <f>(H586+I586+J586+K586+L586+M586+N586+O586+P586+Q586+R586)*0.0214</f>
        <v>9.9510000000000005</v>
      </c>
      <c r="U586" s="13">
        <f>H586+P586+I586+J586+K586+L586+M586+N586+O586+Q586+R586+S586</f>
        <v>468</v>
      </c>
      <c r="V586" s="13"/>
      <c r="W586" s="36">
        <f>(U586+T586)*E586</f>
        <v>513128.19</v>
      </c>
      <c r="X586" s="15" t="s">
        <v>42</v>
      </c>
      <c r="Y586" s="9"/>
      <c r="Z586" s="34">
        <v>0</v>
      </c>
      <c r="AA586" s="34">
        <v>0</v>
      </c>
      <c r="AB586" s="34">
        <v>0</v>
      </c>
      <c r="AC586" s="13">
        <f>SUM(W586)-(Z586+AA586+AB586)</f>
        <v>513128.19</v>
      </c>
    </row>
    <row r="587" spans="1:30" s="4" customFormat="1" ht="21.75" customHeight="1" x14ac:dyDescent="0.3">
      <c r="A587" s="3">
        <v>2016</v>
      </c>
      <c r="B587" s="30" t="str">
        <f>IF(OR(D587=0,D587=""),"",COUNTA($D$563:D587))</f>
        <v/>
      </c>
      <c r="C587" s="10"/>
      <c r="D587" s="11"/>
      <c r="E587" s="32">
        <f>SUM(E586:E586)</f>
        <v>1073.5999999999999</v>
      </c>
      <c r="F587" s="32">
        <f>SUM(F586:F586)</f>
        <v>506.2</v>
      </c>
      <c r="G587" s="32">
        <f>SUM(G586:G586)</f>
        <v>727.4</v>
      </c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2"/>
      <c r="V587" s="13"/>
      <c r="W587" s="37">
        <f>SUM(W586:W586)</f>
        <v>513128.19</v>
      </c>
      <c r="X587" s="14"/>
      <c r="Y587" s="9"/>
      <c r="Z587" s="35"/>
      <c r="AA587" s="35"/>
      <c r="AB587" s="35"/>
      <c r="AC587" s="12">
        <f>SUM(W587)-(Z587+AA587+AB587)</f>
        <v>513128.19</v>
      </c>
      <c r="AD587" s="2"/>
    </row>
    <row r="588" spans="1:30" s="4" customFormat="1" ht="21.75" customHeight="1" x14ac:dyDescent="0.3">
      <c r="A588" s="3">
        <v>2016</v>
      </c>
      <c r="B588" s="30" t="str">
        <f>IF(OR(D588=0,D588=""),"",COUNTA($D$563:D588))</f>
        <v/>
      </c>
      <c r="C588" s="10" t="s">
        <v>17</v>
      </c>
      <c r="D588" s="11"/>
      <c r="E588" s="32"/>
      <c r="F588" s="32"/>
      <c r="G588" s="32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2"/>
      <c r="V588" s="13"/>
      <c r="W588" s="37"/>
      <c r="X588" s="14"/>
      <c r="Y588" s="9"/>
      <c r="Z588" s="35"/>
      <c r="AA588" s="35"/>
      <c r="AB588" s="35"/>
      <c r="AC588" s="12"/>
      <c r="AD588" s="2"/>
    </row>
    <row r="589" spans="1:30" s="4" customFormat="1" ht="21.75" customHeight="1" x14ac:dyDescent="0.3">
      <c r="A589" s="3">
        <v>2016</v>
      </c>
      <c r="B589" s="30">
        <f>IF(OR(D589=0,D589=""),"",COUNTA($D$563:D589))</f>
        <v>13</v>
      </c>
      <c r="C589" s="17" t="s">
        <v>411</v>
      </c>
      <c r="D589" s="9">
        <v>1960</v>
      </c>
      <c r="E589" s="31">
        <v>505</v>
      </c>
      <c r="F589" s="31">
        <v>407.7</v>
      </c>
      <c r="G589" s="31">
        <v>66.099999999999994</v>
      </c>
      <c r="H589" s="9">
        <v>620</v>
      </c>
      <c r="I589" s="9">
        <v>1095</v>
      </c>
      <c r="J589" s="9">
        <v>0</v>
      </c>
      <c r="K589" s="9">
        <v>0</v>
      </c>
      <c r="L589" s="9">
        <v>0</v>
      </c>
      <c r="M589" s="9">
        <v>0</v>
      </c>
      <c r="N589" s="9">
        <v>0</v>
      </c>
      <c r="O589" s="9">
        <v>0</v>
      </c>
      <c r="P589" s="9">
        <v>0</v>
      </c>
      <c r="Q589" s="9">
        <v>0</v>
      </c>
      <c r="R589" s="9">
        <v>0</v>
      </c>
      <c r="S589" s="9">
        <v>5</v>
      </c>
      <c r="T589" s="9">
        <f>(H589+I589+J589+K589+L589+M589+N589+O589+P589+Q589+R589)*0.0214</f>
        <v>36.701000000000001</v>
      </c>
      <c r="U589" s="13">
        <f>H589+P589+I589+J589+K589+L589+M589+N589+O589+Q589+R589+S589</f>
        <v>1720</v>
      </c>
      <c r="V589" s="13"/>
      <c r="W589" s="36">
        <f>(U589+T589)*E589</f>
        <v>887134.01</v>
      </c>
      <c r="X589" s="15" t="s">
        <v>42</v>
      </c>
      <c r="Y589" s="9"/>
      <c r="Z589" s="34">
        <v>0</v>
      </c>
      <c r="AA589" s="34">
        <v>0</v>
      </c>
      <c r="AB589" s="34">
        <v>0</v>
      </c>
      <c r="AC589" s="13">
        <f>SUM(W589)-(Z589+AA589+AB589)</f>
        <v>887134.01</v>
      </c>
      <c r="AD589" s="2"/>
    </row>
    <row r="590" spans="1:30" s="4" customFormat="1" ht="21.75" customHeight="1" x14ac:dyDescent="0.3">
      <c r="A590" s="3">
        <v>2016</v>
      </c>
      <c r="B590" s="30" t="str">
        <f>IF(OR(D590=0,D590=""),"",COUNTA($D$563:D590))</f>
        <v/>
      </c>
      <c r="C590" s="10"/>
      <c r="D590" s="11"/>
      <c r="E590" s="32">
        <f>SUM(E589)</f>
        <v>505</v>
      </c>
      <c r="F590" s="32">
        <f>SUM(F589)</f>
        <v>407.7</v>
      </c>
      <c r="G590" s="32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9"/>
      <c r="U590" s="13"/>
      <c r="V590" s="13"/>
      <c r="W590" s="37">
        <f>SUM(W589:W589)</f>
        <v>887134.01</v>
      </c>
      <c r="X590" s="15"/>
      <c r="Y590" s="9"/>
      <c r="Z590" s="34"/>
      <c r="AA590" s="34"/>
      <c r="AB590" s="34"/>
      <c r="AC590" s="12">
        <f>SUM(AC589)</f>
        <v>887134.01</v>
      </c>
      <c r="AD590" s="2"/>
    </row>
    <row r="591" spans="1:30" s="4" customFormat="1" ht="21.75" customHeight="1" x14ac:dyDescent="0.3">
      <c r="A591" s="3"/>
      <c r="B591" s="30" t="str">
        <f>IF(OR(D591=0,D591=""),"",COUNTA($D$563:D591))</f>
        <v/>
      </c>
      <c r="C591" s="10" t="s">
        <v>738</v>
      </c>
      <c r="D591" s="11"/>
      <c r="E591" s="32"/>
      <c r="F591" s="32"/>
      <c r="G591" s="32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9"/>
      <c r="U591" s="13"/>
      <c r="V591" s="13"/>
      <c r="W591" s="37"/>
      <c r="X591" s="15"/>
      <c r="Y591" s="9"/>
      <c r="Z591" s="34"/>
      <c r="AA591" s="34"/>
      <c r="AB591" s="34"/>
      <c r="AC591" s="12"/>
      <c r="AD591" s="2"/>
    </row>
    <row r="592" spans="1:30" s="4" customFormat="1" ht="21.75" customHeight="1" x14ac:dyDescent="0.3">
      <c r="A592" s="3"/>
      <c r="B592" s="30">
        <f>IF(OR(D592=0,D592=""),"",COUNTA($D$563:D592))</f>
        <v>14</v>
      </c>
      <c r="C592" s="17" t="s">
        <v>627</v>
      </c>
      <c r="D592" s="9">
        <v>1954</v>
      </c>
      <c r="E592" s="31">
        <v>344.2</v>
      </c>
      <c r="F592" s="31">
        <v>199</v>
      </c>
      <c r="G592" s="31">
        <v>0</v>
      </c>
      <c r="H592" s="9">
        <v>620</v>
      </c>
      <c r="I592" s="9">
        <v>0</v>
      </c>
      <c r="J592" s="9">
        <v>0</v>
      </c>
      <c r="K592" s="9">
        <v>0</v>
      </c>
      <c r="L592" s="9">
        <v>0</v>
      </c>
      <c r="M592" s="9">
        <v>0</v>
      </c>
      <c r="N592" s="9">
        <v>0</v>
      </c>
      <c r="O592" s="9">
        <v>0</v>
      </c>
      <c r="P592" s="9">
        <v>0</v>
      </c>
      <c r="Q592" s="9">
        <v>0</v>
      </c>
      <c r="R592" s="9">
        <v>0</v>
      </c>
      <c r="S592" s="9">
        <v>0</v>
      </c>
      <c r="T592" s="9">
        <f t="shared" ref="T592" si="58">(H592+I592+J592+K592+L592+M592+N592+O592+P592+Q592+R592)*0.0214</f>
        <v>13.268000000000001</v>
      </c>
      <c r="U592" s="13">
        <f t="shared" ref="U592" si="59">H592+P592+I592+J592+K592+L592+M592+N592+O592+Q592+R592+S592</f>
        <v>620</v>
      </c>
      <c r="V592" s="13"/>
      <c r="W592" s="36">
        <f>(U592+T592)*E592</f>
        <v>217970.85</v>
      </c>
      <c r="X592" s="15" t="s">
        <v>42</v>
      </c>
      <c r="Y592" s="9"/>
      <c r="Z592" s="34">
        <v>0</v>
      </c>
      <c r="AA592" s="34">
        <v>0</v>
      </c>
      <c r="AB592" s="34">
        <v>0</v>
      </c>
      <c r="AC592" s="13">
        <f>SUM(W592)-(Z592+AA592+AB592)</f>
        <v>217970.85</v>
      </c>
      <c r="AD592" s="2"/>
    </row>
    <row r="593" spans="1:30" s="26" customFormat="1" ht="21.75" customHeight="1" x14ac:dyDescent="0.3">
      <c r="A593" s="25"/>
      <c r="B593" s="30" t="str">
        <f>IF(OR(D593=0,D593=""),"",COUNTA($D$563:D593))</f>
        <v/>
      </c>
      <c r="C593" s="10"/>
      <c r="D593" s="11"/>
      <c r="E593" s="32">
        <f>SUM(E592:E592)</f>
        <v>344.2</v>
      </c>
      <c r="F593" s="32">
        <f>SUM(F592:F592)</f>
        <v>199</v>
      </c>
      <c r="G593" s="32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9"/>
      <c r="U593" s="13"/>
      <c r="V593" s="12"/>
      <c r="W593" s="32">
        <f>SUM(W592:W592)</f>
        <v>217970.85</v>
      </c>
      <c r="X593" s="15"/>
      <c r="Y593" s="9"/>
      <c r="Z593" s="34"/>
      <c r="AA593" s="34"/>
      <c r="AB593" s="34"/>
      <c r="AC593" s="12">
        <f t="shared" ref="AC593" si="60">SUM(W593)-(Z593+AA593+AB593)</f>
        <v>217970.85</v>
      </c>
      <c r="AD593" s="43"/>
    </row>
    <row r="594" spans="1:30" ht="21.75" customHeight="1" x14ac:dyDescent="0.3">
      <c r="A594" s="3">
        <v>2016</v>
      </c>
      <c r="B594" s="30" t="str">
        <f>IF(OR(D594=0,D594=""),"",COUNTA($D$563:D594))</f>
        <v/>
      </c>
      <c r="C594" s="10" t="s">
        <v>572</v>
      </c>
      <c r="D594" s="11"/>
      <c r="E594" s="32"/>
      <c r="F594" s="32"/>
      <c r="G594" s="32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2"/>
      <c r="V594" s="13"/>
      <c r="W594" s="37"/>
      <c r="X594" s="14"/>
      <c r="Y594" s="9"/>
      <c r="Z594" s="35"/>
      <c r="AA594" s="35"/>
      <c r="AB594" s="35"/>
      <c r="AC594" s="12"/>
    </row>
    <row r="595" spans="1:30" ht="21.75" customHeight="1" x14ac:dyDescent="0.3">
      <c r="A595" s="3">
        <v>2016</v>
      </c>
      <c r="B595" s="30">
        <f>IF(OR(D595=0,D595=""),"",COUNTA($D$563:D595))</f>
        <v>15</v>
      </c>
      <c r="C595" s="17" t="s">
        <v>133</v>
      </c>
      <c r="D595" s="9">
        <v>1960</v>
      </c>
      <c r="E595" s="31">
        <v>300.3</v>
      </c>
      <c r="F595" s="31">
        <v>271.10000000000002</v>
      </c>
      <c r="G595" s="31">
        <v>0</v>
      </c>
      <c r="H595" s="9">
        <v>620</v>
      </c>
      <c r="I595" s="9">
        <v>0</v>
      </c>
      <c r="J595" s="9">
        <v>0</v>
      </c>
      <c r="K595" s="9">
        <v>0</v>
      </c>
      <c r="L595" s="9">
        <v>0</v>
      </c>
      <c r="M595" s="9">
        <v>0</v>
      </c>
      <c r="N595" s="9">
        <v>0</v>
      </c>
      <c r="O595" s="9">
        <v>0</v>
      </c>
      <c r="P595" s="9">
        <v>0</v>
      </c>
      <c r="Q595" s="9">
        <v>0</v>
      </c>
      <c r="R595" s="9">
        <v>0</v>
      </c>
      <c r="S595" s="9">
        <v>0</v>
      </c>
      <c r="T595" s="9">
        <f>(H595+I595+J595+K595+L595+M595+N595+O595+P595+Q595+R595)*0.0214</f>
        <v>13.268000000000001</v>
      </c>
      <c r="U595" s="13">
        <f>H595+P595+I595+J595+K595+L595+M595+N595+O595+Q595+R595+S595</f>
        <v>620</v>
      </c>
      <c r="V595" s="13">
        <f>W595/(F595+G595)</f>
        <v>701.48</v>
      </c>
      <c r="W595" s="36">
        <f>(U595+T595)*E595</f>
        <v>190170.38</v>
      </c>
      <c r="X595" s="15" t="s">
        <v>42</v>
      </c>
      <c r="Y595" s="9" t="s">
        <v>32</v>
      </c>
      <c r="Z595" s="34">
        <v>0</v>
      </c>
      <c r="AA595" s="34">
        <v>0</v>
      </c>
      <c r="AB595" s="34">
        <v>0</v>
      </c>
      <c r="AC595" s="13">
        <f>SUM(W595)-(Z595+AA595+AB595)</f>
        <v>190170.38</v>
      </c>
    </row>
    <row r="596" spans="1:30" ht="21.75" customHeight="1" x14ac:dyDescent="0.3">
      <c r="A596" s="3"/>
      <c r="B596" s="30">
        <f>IF(OR(D596=0,D596=""),"",COUNTA($D$563:D596))</f>
        <v>16</v>
      </c>
      <c r="C596" s="17" t="s">
        <v>628</v>
      </c>
      <c r="D596" s="9">
        <v>1969</v>
      </c>
      <c r="E596" s="31">
        <v>463.7</v>
      </c>
      <c r="F596" s="31">
        <v>387.4</v>
      </c>
      <c r="G596" s="31">
        <v>0</v>
      </c>
      <c r="H596" s="9">
        <v>620</v>
      </c>
      <c r="I596" s="9">
        <v>0</v>
      </c>
      <c r="J596" s="9">
        <v>0</v>
      </c>
      <c r="K596" s="9">
        <v>0</v>
      </c>
      <c r="L596" s="9">
        <v>0</v>
      </c>
      <c r="M596" s="9">
        <v>0</v>
      </c>
      <c r="N596" s="9">
        <v>0</v>
      </c>
      <c r="O596" s="9">
        <v>0</v>
      </c>
      <c r="P596" s="9">
        <v>0</v>
      </c>
      <c r="Q596" s="9">
        <v>0</v>
      </c>
      <c r="R596" s="9">
        <v>0</v>
      </c>
      <c r="S596" s="9">
        <v>0</v>
      </c>
      <c r="T596" s="9">
        <f>(H596+I596+J596+K596+L596+M596+N596+O596+P596+Q596+R596)*0.0214</f>
        <v>13.268000000000001</v>
      </c>
      <c r="U596" s="13">
        <f>H596+P596+I596+J596+K596+L596+M596+N596+O596+Q596+R596+S596</f>
        <v>620</v>
      </c>
      <c r="V596" s="13"/>
      <c r="W596" s="36">
        <f>(U596+T596)*E596</f>
        <v>293646.37</v>
      </c>
      <c r="X596" s="15" t="s">
        <v>42</v>
      </c>
      <c r="Y596" s="9"/>
      <c r="Z596" s="34"/>
      <c r="AA596" s="34"/>
      <c r="AB596" s="34"/>
      <c r="AC596" s="13">
        <f>SUM(W596)-(Z596+AA596+AB596)</f>
        <v>293646.37</v>
      </c>
    </row>
    <row r="597" spans="1:30" s="4" customFormat="1" ht="21.75" customHeight="1" x14ac:dyDescent="0.3">
      <c r="A597" s="3">
        <v>2016</v>
      </c>
      <c r="B597" s="30" t="str">
        <f>IF(OR(D597=0,D597=""),"",COUNTA($D$563:D597))</f>
        <v/>
      </c>
      <c r="C597" s="10"/>
      <c r="D597" s="11"/>
      <c r="E597" s="32">
        <f>E595+E596</f>
        <v>764</v>
      </c>
      <c r="F597" s="32">
        <f>F596+F595</f>
        <v>658.5</v>
      </c>
      <c r="G597" s="32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2"/>
      <c r="V597" s="13"/>
      <c r="W597" s="37">
        <f>W595+W596</f>
        <v>483816.75</v>
      </c>
      <c r="X597" s="14"/>
      <c r="Y597" s="9"/>
      <c r="Z597" s="35"/>
      <c r="AA597" s="35"/>
      <c r="AB597" s="35"/>
      <c r="AC597" s="12">
        <f>SUM(W597)-(Z597+AA597+AB597)</f>
        <v>483816.75</v>
      </c>
      <c r="AD597" s="2"/>
    </row>
    <row r="598" spans="1:30" ht="21.75" customHeight="1" x14ac:dyDescent="0.3">
      <c r="A598" s="3">
        <v>2016</v>
      </c>
      <c r="B598" s="30" t="str">
        <f>IF(OR(D598=0,D598=""),"",COUNTA($D$563:D598))</f>
        <v/>
      </c>
      <c r="C598" s="10" t="s">
        <v>414</v>
      </c>
      <c r="D598" s="11"/>
      <c r="E598" s="32"/>
      <c r="F598" s="32"/>
      <c r="G598" s="32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2"/>
      <c r="V598" s="13"/>
      <c r="W598" s="37"/>
      <c r="X598" s="14"/>
      <c r="Y598" s="9"/>
      <c r="Z598" s="35"/>
      <c r="AA598" s="35"/>
      <c r="AB598" s="35"/>
      <c r="AC598" s="12"/>
    </row>
    <row r="599" spans="1:30" ht="21.75" customHeight="1" x14ac:dyDescent="0.3">
      <c r="A599" s="3">
        <v>2016</v>
      </c>
      <c r="B599" s="30">
        <f>IF(OR(D599=0,D599=""),"",COUNTA($D$563:D599))</f>
        <v>17</v>
      </c>
      <c r="C599" s="17" t="s">
        <v>511</v>
      </c>
      <c r="D599" s="9">
        <v>1981</v>
      </c>
      <c r="E599" s="31">
        <v>1267.7</v>
      </c>
      <c r="F599" s="31">
        <v>836.4</v>
      </c>
      <c r="G599" s="31">
        <v>0</v>
      </c>
      <c r="H599" s="9">
        <v>0</v>
      </c>
      <c r="I599" s="9">
        <v>0</v>
      </c>
      <c r="J599" s="9">
        <v>0</v>
      </c>
      <c r="K599" s="9">
        <v>0</v>
      </c>
      <c r="L599" s="9">
        <v>0</v>
      </c>
      <c r="M599" s="9">
        <v>0</v>
      </c>
      <c r="N599" s="9">
        <v>465</v>
      </c>
      <c r="O599" s="9">
        <v>0</v>
      </c>
      <c r="P599" s="9">
        <v>0</v>
      </c>
      <c r="Q599" s="9">
        <v>0</v>
      </c>
      <c r="R599" s="9">
        <v>0</v>
      </c>
      <c r="S599" s="9">
        <v>3</v>
      </c>
      <c r="T599" s="9">
        <f>(H599+I599+J599+K599+L599+M599+N599+O599+P599+Q599+R599)*0.0214</f>
        <v>9.9510000000000005</v>
      </c>
      <c r="U599" s="13">
        <f>H599+P599+I599+J599+K599+L599+M599+N599+O599+Q599+R599+S599</f>
        <v>468</v>
      </c>
      <c r="V599" s="13">
        <f>W599/(F599+G599)</f>
        <v>724.41</v>
      </c>
      <c r="W599" s="36">
        <f>(U599+T599)*E599</f>
        <v>605898.48</v>
      </c>
      <c r="X599" s="15" t="s">
        <v>42</v>
      </c>
      <c r="Y599" s="9" t="s">
        <v>32</v>
      </c>
      <c r="Z599" s="34">
        <v>0</v>
      </c>
      <c r="AA599" s="34">
        <v>0</v>
      </c>
      <c r="AB599" s="34">
        <v>0</v>
      </c>
      <c r="AC599" s="13">
        <f>SUM(W599)-(Z599+AA599+AB599)</f>
        <v>605898.48</v>
      </c>
    </row>
    <row r="600" spans="1:30" ht="21.75" customHeight="1" x14ac:dyDescent="0.3">
      <c r="A600" s="3">
        <v>2016</v>
      </c>
      <c r="B600" s="30">
        <f>IF(OR(D600=0,D600=""),"",COUNTA($D$563:D600))</f>
        <v>18</v>
      </c>
      <c r="C600" s="17" t="s">
        <v>415</v>
      </c>
      <c r="D600" s="9">
        <v>1917</v>
      </c>
      <c r="E600" s="31">
        <v>709.3</v>
      </c>
      <c r="F600" s="31">
        <v>304.7</v>
      </c>
      <c r="G600" s="31">
        <v>0</v>
      </c>
      <c r="H600" s="9">
        <v>620</v>
      </c>
      <c r="I600" s="9">
        <v>0</v>
      </c>
      <c r="J600" s="9">
        <v>0</v>
      </c>
      <c r="K600" s="9">
        <v>0</v>
      </c>
      <c r="L600" s="9">
        <v>0</v>
      </c>
      <c r="M600" s="9">
        <v>0</v>
      </c>
      <c r="N600" s="9">
        <v>0</v>
      </c>
      <c r="O600" s="9">
        <v>0</v>
      </c>
      <c r="P600" s="9">
        <v>0</v>
      </c>
      <c r="Q600" s="9">
        <v>0</v>
      </c>
      <c r="R600" s="9">
        <v>0</v>
      </c>
      <c r="S600" s="9">
        <v>5</v>
      </c>
      <c r="T600" s="9">
        <f>(H600+I600+J600+K600+L600+M600+N600+O600+P600+Q600+R600)*0.0214</f>
        <v>13.268000000000001</v>
      </c>
      <c r="U600" s="13">
        <f>H600+P600+I600+J600+K600+L600+M600+N600+O600+Q600+R600+S600</f>
        <v>625</v>
      </c>
      <c r="V600" s="13"/>
      <c r="W600" s="36">
        <f>(U600+T600)*E600</f>
        <v>452723.49</v>
      </c>
      <c r="X600" s="15" t="s">
        <v>42</v>
      </c>
      <c r="Y600" s="9"/>
      <c r="Z600" s="34">
        <v>0</v>
      </c>
      <c r="AA600" s="34">
        <v>0</v>
      </c>
      <c r="AB600" s="34">
        <v>0</v>
      </c>
      <c r="AC600" s="13">
        <f>SUM(W600)-(Z600+AA600+AB600)</f>
        <v>452723.49</v>
      </c>
    </row>
    <row r="601" spans="1:30" s="4" customFormat="1" ht="21.75" customHeight="1" x14ac:dyDescent="0.3">
      <c r="A601" s="3">
        <v>2016</v>
      </c>
      <c r="B601" s="30" t="str">
        <f>IF(OR(D601=0,D601=""),"",COUNTA($D$563:D601))</f>
        <v/>
      </c>
      <c r="C601" s="10"/>
      <c r="D601" s="11"/>
      <c r="E601" s="32">
        <f>SUM(E599:E600)</f>
        <v>1977</v>
      </c>
      <c r="F601" s="32">
        <f>SUM(F599:F600)</f>
        <v>1141.0999999999999</v>
      </c>
      <c r="G601" s="32">
        <v>0</v>
      </c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2"/>
      <c r="V601" s="13"/>
      <c r="W601" s="37">
        <f>SUM(W599:W600)</f>
        <v>1058621.97</v>
      </c>
      <c r="X601" s="14"/>
      <c r="Y601" s="9"/>
      <c r="Z601" s="35"/>
      <c r="AA601" s="35"/>
      <c r="AB601" s="35"/>
      <c r="AC601" s="12">
        <f>SUM(AC599:AC600)</f>
        <v>1058621.97</v>
      </c>
      <c r="AD601" s="2"/>
    </row>
    <row r="602" spans="1:30" ht="21.75" customHeight="1" x14ac:dyDescent="0.3">
      <c r="A602" s="3">
        <v>2016</v>
      </c>
      <c r="B602" s="30" t="str">
        <f>IF(OR(D602=0,D602=""),"",COUNTA($D$563:D602))</f>
        <v/>
      </c>
      <c r="C602" s="10" t="s">
        <v>349</v>
      </c>
      <c r="D602" s="11"/>
      <c r="E602" s="32"/>
      <c r="F602" s="32"/>
      <c r="G602" s="32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2"/>
      <c r="V602" s="13"/>
      <c r="W602" s="37"/>
      <c r="X602" s="14"/>
      <c r="Y602" s="9"/>
      <c r="Z602" s="35"/>
      <c r="AA602" s="35"/>
      <c r="AB602" s="35"/>
      <c r="AC602" s="12"/>
    </row>
    <row r="603" spans="1:30" ht="21.75" customHeight="1" x14ac:dyDescent="0.3">
      <c r="A603" s="3">
        <v>2016</v>
      </c>
      <c r="B603" s="30">
        <f>IF(OR(D603=0,D603=""),"",COUNTA($D$563:D603))</f>
        <v>19</v>
      </c>
      <c r="C603" s="17" t="s">
        <v>140</v>
      </c>
      <c r="D603" s="9">
        <v>1976</v>
      </c>
      <c r="E603" s="31">
        <v>596.1</v>
      </c>
      <c r="F603" s="31">
        <v>473.9</v>
      </c>
      <c r="G603" s="31">
        <v>122.2</v>
      </c>
      <c r="H603" s="9">
        <v>0</v>
      </c>
      <c r="I603" s="9">
        <v>0</v>
      </c>
      <c r="J603" s="9">
        <v>0</v>
      </c>
      <c r="K603" s="9">
        <v>0</v>
      </c>
      <c r="L603" s="9">
        <v>0</v>
      </c>
      <c r="M603" s="9">
        <v>0</v>
      </c>
      <c r="N603" s="9">
        <v>465</v>
      </c>
      <c r="O603" s="9">
        <v>0</v>
      </c>
      <c r="P603" s="9">
        <v>0</v>
      </c>
      <c r="Q603" s="9">
        <v>0</v>
      </c>
      <c r="R603" s="9">
        <v>0</v>
      </c>
      <c r="S603" s="9">
        <v>3</v>
      </c>
      <c r="T603" s="9">
        <f>(H603+I603+J603+K603+L603+M603+N603+O603+P603+Q603+R603)*0.0214</f>
        <v>9.9510000000000005</v>
      </c>
      <c r="U603" s="13">
        <f>H603+P603+I603+J603+K603+L603+M603+N603+O603+Q603+R603+S603</f>
        <v>468</v>
      </c>
      <c r="V603" s="13">
        <f>W603/(F603+G603)</f>
        <v>477.95</v>
      </c>
      <c r="W603" s="36">
        <f>(U603+T603)*E603</f>
        <v>284906.59000000003</v>
      </c>
      <c r="X603" s="15" t="s">
        <v>42</v>
      </c>
      <c r="Y603" s="9" t="s">
        <v>32</v>
      </c>
      <c r="Z603" s="34">
        <v>0</v>
      </c>
      <c r="AA603" s="34">
        <v>0</v>
      </c>
      <c r="AB603" s="34">
        <v>0</v>
      </c>
      <c r="AC603" s="13">
        <f>SUM(W603)-(Z603+AA603+AB603)</f>
        <v>284906.59000000003</v>
      </c>
    </row>
    <row r="604" spans="1:30" s="4" customFormat="1" ht="21.75" customHeight="1" x14ac:dyDescent="0.3">
      <c r="A604" s="3">
        <v>2016</v>
      </c>
      <c r="B604" s="30" t="str">
        <f>IF(OR(D604=0,D604=""),"",COUNTA($D$563:D604))</f>
        <v/>
      </c>
      <c r="C604" s="10"/>
      <c r="D604" s="11"/>
      <c r="E604" s="32">
        <f>SUM(E603:E603)</f>
        <v>596.1</v>
      </c>
      <c r="F604" s="32">
        <f>SUM(F603:F603)</f>
        <v>473.9</v>
      </c>
      <c r="G604" s="32">
        <v>0</v>
      </c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2"/>
      <c r="V604" s="13"/>
      <c r="W604" s="37">
        <f>SUM(W603:W603)</f>
        <v>284906.59000000003</v>
      </c>
      <c r="X604" s="14"/>
      <c r="Y604" s="9"/>
      <c r="Z604" s="35"/>
      <c r="AA604" s="35"/>
      <c r="AB604" s="35"/>
      <c r="AC604" s="12">
        <f>SUM(W604)-(Z604+AA604+AB604)</f>
        <v>284906.59000000003</v>
      </c>
      <c r="AD604" s="2"/>
    </row>
    <row r="605" spans="1:30" ht="21.75" customHeight="1" x14ac:dyDescent="0.3">
      <c r="A605" s="3">
        <v>2016</v>
      </c>
      <c r="B605" s="30" t="str">
        <f>IF(OR(D605=0,D605=""),"",COUNTA($D$563:D605))</f>
        <v/>
      </c>
      <c r="C605" s="10" t="s">
        <v>22</v>
      </c>
      <c r="D605" s="11"/>
      <c r="E605" s="32"/>
      <c r="F605" s="32"/>
      <c r="G605" s="32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2"/>
      <c r="V605" s="13"/>
      <c r="W605" s="37"/>
      <c r="X605" s="14"/>
      <c r="Y605" s="9"/>
      <c r="Z605" s="35"/>
      <c r="AA605" s="35"/>
      <c r="AB605" s="35"/>
      <c r="AC605" s="12"/>
    </row>
    <row r="606" spans="1:30" ht="21.75" customHeight="1" x14ac:dyDescent="0.3">
      <c r="A606" s="3">
        <v>2016</v>
      </c>
      <c r="B606" s="30">
        <f>IF(OR(D606=0,D606=""),"",COUNTA($D$563:D606))</f>
        <v>20</v>
      </c>
      <c r="C606" s="17" t="s">
        <v>595</v>
      </c>
      <c r="D606" s="9">
        <v>1983</v>
      </c>
      <c r="E606" s="31">
        <v>768.4</v>
      </c>
      <c r="F606" s="31">
        <v>720.2</v>
      </c>
      <c r="G606" s="31">
        <v>0</v>
      </c>
      <c r="H606" s="9">
        <v>0</v>
      </c>
      <c r="I606" s="9">
        <v>0</v>
      </c>
      <c r="J606" s="9">
        <v>0</v>
      </c>
      <c r="K606" s="9">
        <v>0</v>
      </c>
      <c r="L606" s="9">
        <v>0</v>
      </c>
      <c r="M606" s="9">
        <v>0</v>
      </c>
      <c r="N606" s="9">
        <v>465</v>
      </c>
      <c r="O606" s="9">
        <v>0</v>
      </c>
      <c r="P606" s="9">
        <v>0</v>
      </c>
      <c r="Q606" s="9">
        <v>0</v>
      </c>
      <c r="R606" s="9">
        <v>0</v>
      </c>
      <c r="S606" s="9">
        <v>3</v>
      </c>
      <c r="T606" s="9">
        <f>(H606+I606+J606+K606+L606+M606+N606+O606+P606+Q606+R606)*0.0214</f>
        <v>9.9510000000000005</v>
      </c>
      <c r="U606" s="13">
        <f>H606+P606+I606+J606+K606+L606+M606+N606+O606+Q606+R606+S606</f>
        <v>468</v>
      </c>
      <c r="V606" s="13"/>
      <c r="W606" s="36">
        <f>(U606+T606)*E606</f>
        <v>367257.55</v>
      </c>
      <c r="X606" s="15" t="s">
        <v>42</v>
      </c>
      <c r="Y606" s="9" t="s">
        <v>32</v>
      </c>
      <c r="Z606" s="34">
        <v>0</v>
      </c>
      <c r="AA606" s="34">
        <v>0</v>
      </c>
      <c r="AB606" s="34">
        <v>0</v>
      </c>
      <c r="AC606" s="13">
        <v>367256.78</v>
      </c>
    </row>
    <row r="607" spans="1:30" s="4" customFormat="1" ht="21.75" customHeight="1" x14ac:dyDescent="0.3">
      <c r="A607" s="3">
        <v>2016</v>
      </c>
      <c r="B607" s="30" t="str">
        <f>IF(OR(D607=0,D607=""),"",COUNTA($D$563:D607))</f>
        <v/>
      </c>
      <c r="C607" s="10"/>
      <c r="D607" s="11"/>
      <c r="E607" s="32">
        <f>E606</f>
        <v>768.4</v>
      </c>
      <c r="F607" s="32">
        <f>F606</f>
        <v>720.2</v>
      </c>
      <c r="G607" s="32">
        <v>0</v>
      </c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2"/>
      <c r="V607" s="13"/>
      <c r="W607" s="37">
        <f>W606</f>
        <v>367257.55</v>
      </c>
      <c r="X607" s="14"/>
      <c r="Y607" s="9"/>
      <c r="Z607" s="35"/>
      <c r="AA607" s="35"/>
      <c r="AB607" s="35"/>
      <c r="AC607" s="12">
        <f>SUM(W607)-(Z607+AA607+AB607)</f>
        <v>367257.55</v>
      </c>
      <c r="AD607" s="2"/>
    </row>
    <row r="608" spans="1:30" ht="21.75" customHeight="1" x14ac:dyDescent="0.3">
      <c r="A608" s="3">
        <v>2016</v>
      </c>
      <c r="B608" s="30" t="str">
        <f>IF(OR(D608=0,D608=""),"",COUNTA($D$563:D608))</f>
        <v/>
      </c>
      <c r="C608" s="10" t="s">
        <v>597</v>
      </c>
      <c r="D608" s="11"/>
      <c r="E608" s="32"/>
      <c r="F608" s="32"/>
      <c r="G608" s="32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2"/>
      <c r="V608" s="13"/>
      <c r="W608" s="37"/>
      <c r="X608" s="14"/>
      <c r="Y608" s="9"/>
      <c r="Z608" s="35"/>
      <c r="AA608" s="35"/>
      <c r="AB608" s="35"/>
      <c r="AC608" s="12"/>
    </row>
    <row r="609" spans="1:30" ht="21.75" customHeight="1" x14ac:dyDescent="0.3">
      <c r="A609" s="3"/>
      <c r="B609" s="30">
        <f>IF(OR(D609=0,D609=""),"",COUNTA($D$563:D609))</f>
        <v>21</v>
      </c>
      <c r="C609" s="17" t="s">
        <v>570</v>
      </c>
      <c r="D609" s="9">
        <v>1917</v>
      </c>
      <c r="E609" s="31">
        <v>195.8</v>
      </c>
      <c r="F609" s="31">
        <v>129.80000000000001</v>
      </c>
      <c r="G609" s="31">
        <v>66</v>
      </c>
      <c r="H609" s="9">
        <v>620</v>
      </c>
      <c r="I609" s="9">
        <v>0</v>
      </c>
      <c r="J609" s="9">
        <v>0</v>
      </c>
      <c r="K609" s="9">
        <v>0</v>
      </c>
      <c r="L609" s="9">
        <v>0</v>
      </c>
      <c r="M609" s="9">
        <v>0</v>
      </c>
      <c r="N609" s="9">
        <v>0</v>
      </c>
      <c r="O609" s="9">
        <v>0</v>
      </c>
      <c r="P609" s="9">
        <v>0</v>
      </c>
      <c r="Q609" s="9">
        <v>0</v>
      </c>
      <c r="R609" s="9">
        <v>0</v>
      </c>
      <c r="S609" s="9">
        <v>5</v>
      </c>
      <c r="T609" s="9">
        <f>(H609+I609+J609+K609+L609+M609+N609+O609+P609+Q609+R609)*0.0214</f>
        <v>13.268000000000001</v>
      </c>
      <c r="U609" s="13">
        <f>H609+P609+I609+J609+K609+L609+M609+N609+O609+Q609+R609+S609</f>
        <v>625</v>
      </c>
      <c r="V609" s="13"/>
      <c r="W609" s="36">
        <f>(U609+T609)*E609</f>
        <v>124972.87</v>
      </c>
      <c r="X609" s="15" t="s">
        <v>42</v>
      </c>
      <c r="Y609" s="9"/>
      <c r="Z609" s="34">
        <v>0</v>
      </c>
      <c r="AA609" s="34">
        <v>0</v>
      </c>
      <c r="AB609" s="34">
        <v>0</v>
      </c>
      <c r="AC609" s="13">
        <f t="shared" ref="AC609:AC610" si="61">SUM(W609)-(Z609+AA609+AB609)</f>
        <v>124972.87</v>
      </c>
    </row>
    <row r="610" spans="1:30" s="4" customFormat="1" ht="21.75" customHeight="1" x14ac:dyDescent="0.3">
      <c r="A610" s="3">
        <v>2016</v>
      </c>
      <c r="B610" s="30" t="str">
        <f>IF(OR(D610=0,D610=""),"",COUNTA($D$563:D610))</f>
        <v/>
      </c>
      <c r="C610" s="10"/>
      <c r="D610" s="11"/>
      <c r="E610" s="32">
        <f>SUM(E609:E609)</f>
        <v>195.8</v>
      </c>
      <c r="F610" s="32">
        <f>SUM(F609:F609)</f>
        <v>129.80000000000001</v>
      </c>
      <c r="G610" s="32">
        <f>SUM(G609:G609)</f>
        <v>66</v>
      </c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2"/>
      <c r="V610" s="13"/>
      <c r="W610" s="37">
        <f>SUM(W609:W609)</f>
        <v>124972.87</v>
      </c>
      <c r="X610" s="14"/>
      <c r="Y610" s="9"/>
      <c r="Z610" s="35"/>
      <c r="AA610" s="35"/>
      <c r="AB610" s="35"/>
      <c r="AC610" s="12">
        <f t="shared" si="61"/>
        <v>124972.87</v>
      </c>
      <c r="AD610" s="2"/>
    </row>
    <row r="611" spans="1:30" s="2" customFormat="1" ht="21.75" customHeight="1" x14ac:dyDescent="0.3">
      <c r="A611" s="8">
        <v>2016</v>
      </c>
      <c r="B611" s="30" t="str">
        <f>IF(OR(D611=0,D611=""),"",COUNTA($D$563:D611))</f>
        <v/>
      </c>
      <c r="C611" s="10" t="s">
        <v>680</v>
      </c>
      <c r="D611" s="11"/>
      <c r="E611" s="32"/>
      <c r="F611" s="32"/>
      <c r="G611" s="32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2"/>
      <c r="V611" s="13"/>
      <c r="W611" s="37"/>
      <c r="X611" s="14"/>
      <c r="Y611" s="9"/>
      <c r="Z611" s="35"/>
      <c r="AA611" s="35"/>
      <c r="AB611" s="35"/>
      <c r="AC611" s="12"/>
    </row>
    <row r="612" spans="1:30" ht="21.75" customHeight="1" x14ac:dyDescent="0.3">
      <c r="A612" s="3"/>
      <c r="B612" s="30">
        <f>IF(OR(D612=0,D612=""),"",COUNTA($D$563:D612))</f>
        <v>22</v>
      </c>
      <c r="C612" s="23" t="s">
        <v>576</v>
      </c>
      <c r="D612" s="21">
        <v>1960</v>
      </c>
      <c r="E612" s="33">
        <v>2887.9</v>
      </c>
      <c r="F612" s="33">
        <v>1468.81</v>
      </c>
      <c r="G612" s="33">
        <v>393.2</v>
      </c>
      <c r="H612" s="9">
        <v>0</v>
      </c>
      <c r="I612" s="9">
        <v>0</v>
      </c>
      <c r="J612" s="9">
        <v>0</v>
      </c>
      <c r="K612" s="9">
        <v>0</v>
      </c>
      <c r="L612" s="9">
        <v>0</v>
      </c>
      <c r="M612" s="9">
        <v>0</v>
      </c>
      <c r="N612" s="9">
        <v>0</v>
      </c>
      <c r="O612" s="9">
        <v>0</v>
      </c>
      <c r="P612" s="9">
        <v>0</v>
      </c>
      <c r="Q612" s="9">
        <v>0</v>
      </c>
      <c r="R612" s="9">
        <v>430</v>
      </c>
      <c r="S612" s="9">
        <v>0</v>
      </c>
      <c r="T612" s="9">
        <f t="shared" ref="T612:T616" si="62">(H612+I612+J612+K612+L612+M612+N612+O612+P612+Q612+R612)*0.0214</f>
        <v>9.202</v>
      </c>
      <c r="U612" s="13">
        <f t="shared" ref="U612:U616" si="63">H612+P612+I612+J612+K612+L612+M612+N612+O612+Q612+R612+S612</f>
        <v>430</v>
      </c>
      <c r="V612" s="13"/>
      <c r="W612" s="36">
        <f t="shared" ref="W612:W616" si="64">(U612+T612)*E612</f>
        <v>1268371.46</v>
      </c>
      <c r="X612" s="15" t="s">
        <v>42</v>
      </c>
      <c r="Y612" s="9"/>
      <c r="Z612" s="34">
        <v>0</v>
      </c>
      <c r="AA612" s="34">
        <v>0</v>
      </c>
      <c r="AB612" s="34">
        <v>0</v>
      </c>
      <c r="AC612" s="13">
        <f t="shared" ref="AC612:AC616" si="65">W612</f>
        <v>1268371.46</v>
      </c>
    </row>
    <row r="613" spans="1:30" ht="21.75" customHeight="1" x14ac:dyDescent="0.3">
      <c r="A613" s="3"/>
      <c r="B613" s="30">
        <v>25</v>
      </c>
      <c r="C613" s="23" t="s">
        <v>665</v>
      </c>
      <c r="D613" s="21">
        <v>1959</v>
      </c>
      <c r="E613" s="33">
        <v>1626.3</v>
      </c>
      <c r="F613" s="33">
        <v>1085.3</v>
      </c>
      <c r="G613" s="33">
        <v>0</v>
      </c>
      <c r="H613" s="9">
        <v>0</v>
      </c>
      <c r="I613" s="9">
        <v>0</v>
      </c>
      <c r="J613" s="9">
        <v>0</v>
      </c>
      <c r="K613" s="9">
        <v>0</v>
      </c>
      <c r="L613" s="9">
        <v>0</v>
      </c>
      <c r="M613" s="9">
        <v>0</v>
      </c>
      <c r="N613" s="9">
        <v>0</v>
      </c>
      <c r="O613" s="9">
        <v>0</v>
      </c>
      <c r="P613" s="9">
        <v>0</v>
      </c>
      <c r="Q613" s="9">
        <v>0</v>
      </c>
      <c r="R613" s="9">
        <v>430</v>
      </c>
      <c r="S613" s="9">
        <v>0</v>
      </c>
      <c r="T613" s="9">
        <v>0</v>
      </c>
      <c r="U613" s="13">
        <v>430</v>
      </c>
      <c r="V613" s="13">
        <v>699309</v>
      </c>
      <c r="W613" s="36">
        <f t="shared" si="64"/>
        <v>699309</v>
      </c>
      <c r="X613" s="65" t="s">
        <v>42</v>
      </c>
      <c r="Y613" s="15">
        <v>0</v>
      </c>
      <c r="Z613" s="9">
        <v>0</v>
      </c>
      <c r="AA613" s="34">
        <v>0</v>
      </c>
      <c r="AB613" s="34">
        <v>0</v>
      </c>
      <c r="AC613" s="13">
        <f t="shared" si="65"/>
        <v>699309</v>
      </c>
      <c r="AD613" s="13"/>
    </row>
    <row r="614" spans="1:30" ht="21.75" customHeight="1" x14ac:dyDescent="0.3">
      <c r="A614" s="3"/>
      <c r="B614" s="30">
        <f>IF(OR(D614=0,D614=""),"",COUNTA($D$563:D614))</f>
        <v>24</v>
      </c>
      <c r="C614" s="23" t="s">
        <v>577</v>
      </c>
      <c r="D614" s="21">
        <v>1958</v>
      </c>
      <c r="E614" s="33">
        <v>3723.51</v>
      </c>
      <c r="F614" s="33">
        <v>2266</v>
      </c>
      <c r="G614" s="33">
        <v>423.3</v>
      </c>
      <c r="H614" s="9">
        <v>0</v>
      </c>
      <c r="I614" s="9">
        <v>0</v>
      </c>
      <c r="J614" s="9">
        <v>0</v>
      </c>
      <c r="K614" s="9">
        <v>0</v>
      </c>
      <c r="L614" s="9">
        <v>0</v>
      </c>
      <c r="M614" s="9">
        <v>0</v>
      </c>
      <c r="N614" s="9">
        <v>0</v>
      </c>
      <c r="O614" s="9">
        <v>0</v>
      </c>
      <c r="P614" s="9">
        <v>0</v>
      </c>
      <c r="Q614" s="9">
        <v>0</v>
      </c>
      <c r="R614" s="9">
        <v>430</v>
      </c>
      <c r="S614" s="9">
        <v>0</v>
      </c>
      <c r="T614" s="9">
        <f t="shared" si="62"/>
        <v>9.202</v>
      </c>
      <c r="U614" s="13">
        <f t="shared" si="63"/>
        <v>430</v>
      </c>
      <c r="V614" s="13"/>
      <c r="W614" s="36">
        <f t="shared" si="64"/>
        <v>1635373.04</v>
      </c>
      <c r="X614" s="15" t="s">
        <v>42</v>
      </c>
      <c r="Y614" s="9"/>
      <c r="Z614" s="34">
        <v>0</v>
      </c>
      <c r="AA614" s="34">
        <v>0</v>
      </c>
      <c r="AB614" s="34">
        <v>0</v>
      </c>
      <c r="AC614" s="13">
        <f t="shared" si="65"/>
        <v>1635373.04</v>
      </c>
    </row>
    <row r="615" spans="1:30" ht="21.75" customHeight="1" x14ac:dyDescent="0.3">
      <c r="A615" s="3"/>
      <c r="B615" s="30">
        <f>IF(OR(D615=0,D615=""),"",COUNTA($D$563:D615))</f>
        <v>25</v>
      </c>
      <c r="C615" s="23" t="s">
        <v>578</v>
      </c>
      <c r="D615" s="21">
        <v>1961</v>
      </c>
      <c r="E615" s="33">
        <v>1717.2</v>
      </c>
      <c r="F615" s="33">
        <v>1279.6600000000001</v>
      </c>
      <c r="G615" s="33">
        <v>0</v>
      </c>
      <c r="H615" s="9">
        <v>0</v>
      </c>
      <c r="I615" s="9">
        <v>0</v>
      </c>
      <c r="J615" s="9">
        <v>0</v>
      </c>
      <c r="K615" s="9">
        <v>0</v>
      </c>
      <c r="L615" s="9">
        <v>0</v>
      </c>
      <c r="M615" s="9">
        <v>0</v>
      </c>
      <c r="N615" s="9">
        <v>0</v>
      </c>
      <c r="O615" s="9">
        <v>0</v>
      </c>
      <c r="P615" s="9">
        <v>0</v>
      </c>
      <c r="Q615" s="9">
        <v>0</v>
      </c>
      <c r="R615" s="9">
        <v>430</v>
      </c>
      <c r="S615" s="9">
        <v>0</v>
      </c>
      <c r="T615" s="9">
        <f t="shared" si="62"/>
        <v>9.202</v>
      </c>
      <c r="U615" s="13">
        <f t="shared" si="63"/>
        <v>430</v>
      </c>
      <c r="V615" s="13"/>
      <c r="W615" s="36">
        <f t="shared" si="64"/>
        <v>754197.67</v>
      </c>
      <c r="X615" s="15" t="s">
        <v>42</v>
      </c>
      <c r="Y615" s="9"/>
      <c r="Z615" s="34">
        <v>0</v>
      </c>
      <c r="AA615" s="34">
        <v>0</v>
      </c>
      <c r="AB615" s="34">
        <v>0</v>
      </c>
      <c r="AC615" s="13">
        <f t="shared" si="65"/>
        <v>754197.67</v>
      </c>
    </row>
    <row r="616" spans="1:30" ht="21.75" customHeight="1" x14ac:dyDescent="0.3">
      <c r="A616" s="3"/>
      <c r="B616" s="30">
        <f>IF(OR(D616=0,D616=""),"",COUNTA($D$563:D616))</f>
        <v>26</v>
      </c>
      <c r="C616" s="23" t="s">
        <v>629</v>
      </c>
      <c r="D616" s="21">
        <v>1958</v>
      </c>
      <c r="E616" s="33">
        <v>1305.3</v>
      </c>
      <c r="F616" s="33">
        <v>915.87</v>
      </c>
      <c r="G616" s="33">
        <v>178</v>
      </c>
      <c r="H616" s="9">
        <v>0</v>
      </c>
      <c r="I616" s="9">
        <v>0</v>
      </c>
      <c r="J616" s="9">
        <v>0</v>
      </c>
      <c r="K616" s="9">
        <v>0</v>
      </c>
      <c r="L616" s="9">
        <v>0</v>
      </c>
      <c r="M616" s="9">
        <v>0</v>
      </c>
      <c r="N616" s="9">
        <v>0</v>
      </c>
      <c r="O616" s="9">
        <v>0</v>
      </c>
      <c r="P616" s="9">
        <v>0</v>
      </c>
      <c r="Q616" s="9">
        <v>0</v>
      </c>
      <c r="R616" s="9">
        <v>430</v>
      </c>
      <c r="S616" s="9">
        <v>0</v>
      </c>
      <c r="T616" s="9">
        <f t="shared" si="62"/>
        <v>9.202</v>
      </c>
      <c r="U616" s="13">
        <f t="shared" si="63"/>
        <v>430</v>
      </c>
      <c r="V616" s="13"/>
      <c r="W616" s="36">
        <f t="shared" si="64"/>
        <v>573290.37</v>
      </c>
      <c r="X616" s="15" t="s">
        <v>42</v>
      </c>
      <c r="Y616" s="9"/>
      <c r="Z616" s="34">
        <v>0</v>
      </c>
      <c r="AA616" s="34">
        <v>0</v>
      </c>
      <c r="AB616" s="34">
        <v>0</v>
      </c>
      <c r="AC616" s="13">
        <f t="shared" si="65"/>
        <v>573290.37</v>
      </c>
    </row>
    <row r="617" spans="1:30" s="2" customFormat="1" ht="21.75" customHeight="1" x14ac:dyDescent="0.3">
      <c r="A617" s="8">
        <v>2016</v>
      </c>
      <c r="B617" s="30">
        <f>IF(OR(D617=0,D617=""),"",COUNTA($D$563:D617))</f>
        <v>27</v>
      </c>
      <c r="C617" s="23" t="s">
        <v>564</v>
      </c>
      <c r="D617" s="19">
        <v>1960</v>
      </c>
      <c r="E617" s="20">
        <v>648.4</v>
      </c>
      <c r="F617" s="20">
        <v>183.07</v>
      </c>
      <c r="G617" s="31">
        <v>0</v>
      </c>
      <c r="H617" s="9">
        <v>620</v>
      </c>
      <c r="I617" s="9">
        <v>1095</v>
      </c>
      <c r="J617" s="9">
        <v>0</v>
      </c>
      <c r="K617" s="9">
        <v>375</v>
      </c>
      <c r="L617" s="9">
        <v>480</v>
      </c>
      <c r="M617" s="9">
        <v>0</v>
      </c>
      <c r="N617" s="9">
        <v>0</v>
      </c>
      <c r="O617" s="9">
        <v>78</v>
      </c>
      <c r="P617" s="9">
        <v>0</v>
      </c>
      <c r="Q617" s="9">
        <v>0</v>
      </c>
      <c r="R617" s="9">
        <v>430</v>
      </c>
      <c r="S617" s="9">
        <f>5+9+3+3+1</f>
        <v>21</v>
      </c>
      <c r="T617" s="9">
        <f t="shared" ref="T617:T619" si="66">(H617+I617+J617+K617+L617+M617+N617+O617+P617+Q617+R617)*0.0214</f>
        <v>65.869200000000006</v>
      </c>
      <c r="U617" s="13">
        <f t="shared" ref="U617:U621" si="67">H617+P617+I617+J617+K617+L617+M617+N617+O617+Q617+R617+S617</f>
        <v>3099</v>
      </c>
      <c r="V617" s="13">
        <f t="shared" ref="V617:V619" si="68">W617/(F617+G617)</f>
        <v>11209.38</v>
      </c>
      <c r="W617" s="36">
        <f t="shared" ref="W617:W619" si="69">(U617+T617)*E617</f>
        <v>2052101.19</v>
      </c>
      <c r="X617" s="15" t="s">
        <v>42</v>
      </c>
      <c r="Y617" s="9" t="s">
        <v>32</v>
      </c>
      <c r="Z617" s="34">
        <v>0</v>
      </c>
      <c r="AA617" s="34">
        <v>0</v>
      </c>
      <c r="AB617" s="34">
        <v>0</v>
      </c>
      <c r="AC617" s="13">
        <f t="shared" ref="AC617:AC619" si="70">W617</f>
        <v>2052101.19</v>
      </c>
    </row>
    <row r="618" spans="1:30" s="2" customFormat="1" ht="21.75" customHeight="1" x14ac:dyDescent="0.3">
      <c r="A618" s="8">
        <v>2016</v>
      </c>
      <c r="B618" s="30">
        <f>IF(OR(D618=0,D618=""),"",COUNTA($D$563:D618))</f>
        <v>28</v>
      </c>
      <c r="C618" s="23" t="s">
        <v>566</v>
      </c>
      <c r="D618" s="21">
        <v>1960</v>
      </c>
      <c r="E618" s="20">
        <v>586.79999999999995</v>
      </c>
      <c r="F618" s="20">
        <v>385.3</v>
      </c>
      <c r="G618" s="31">
        <v>0</v>
      </c>
      <c r="H618" s="9">
        <v>0</v>
      </c>
      <c r="I618" s="9">
        <v>1095</v>
      </c>
      <c r="J618" s="9">
        <v>0</v>
      </c>
      <c r="K618" s="9">
        <v>375</v>
      </c>
      <c r="L618" s="9">
        <v>480</v>
      </c>
      <c r="M618" s="9">
        <v>0</v>
      </c>
      <c r="N618" s="9">
        <v>0</v>
      </c>
      <c r="O618" s="9">
        <v>0</v>
      </c>
      <c r="P618" s="9">
        <v>0</v>
      </c>
      <c r="Q618" s="9">
        <v>0</v>
      </c>
      <c r="R618" s="9">
        <v>430</v>
      </c>
      <c r="S618" s="9">
        <f>9+3+3+3</f>
        <v>18</v>
      </c>
      <c r="T618" s="9">
        <f t="shared" si="66"/>
        <v>50.932000000000002</v>
      </c>
      <c r="U618" s="13">
        <f t="shared" si="67"/>
        <v>2398</v>
      </c>
      <c r="V618" s="13">
        <f t="shared" si="68"/>
        <v>3729.65</v>
      </c>
      <c r="W618" s="36">
        <f t="shared" si="69"/>
        <v>1437033.3</v>
      </c>
      <c r="X618" s="15" t="s">
        <v>42</v>
      </c>
      <c r="Y618" s="9" t="s">
        <v>32</v>
      </c>
      <c r="Z618" s="34">
        <v>0</v>
      </c>
      <c r="AA618" s="34">
        <v>0</v>
      </c>
      <c r="AB618" s="34">
        <v>0</v>
      </c>
      <c r="AC618" s="13">
        <f t="shared" si="70"/>
        <v>1437033.3</v>
      </c>
    </row>
    <row r="619" spans="1:30" s="2" customFormat="1" ht="21.75" customHeight="1" x14ac:dyDescent="0.3">
      <c r="A619" s="8">
        <v>2016</v>
      </c>
      <c r="B619" s="30">
        <f>IF(OR(D619=0,D619=""),"",COUNTA($D$563:D619))</f>
        <v>29</v>
      </c>
      <c r="C619" s="23" t="s">
        <v>565</v>
      </c>
      <c r="D619" s="19">
        <v>1961</v>
      </c>
      <c r="E619" s="20">
        <v>407.91</v>
      </c>
      <c r="F619" s="20">
        <v>373.21</v>
      </c>
      <c r="G619" s="31">
        <v>0</v>
      </c>
      <c r="H619" s="9">
        <v>620</v>
      </c>
      <c r="I619" s="9">
        <v>1095</v>
      </c>
      <c r="J619" s="9">
        <v>0</v>
      </c>
      <c r="K619" s="9">
        <v>375</v>
      </c>
      <c r="L619" s="9">
        <v>480</v>
      </c>
      <c r="M619" s="9">
        <v>0</v>
      </c>
      <c r="N619" s="9">
        <v>0</v>
      </c>
      <c r="O619" s="9">
        <v>78</v>
      </c>
      <c r="P619" s="9">
        <v>0</v>
      </c>
      <c r="Q619" s="9">
        <v>0</v>
      </c>
      <c r="R619" s="9">
        <v>430</v>
      </c>
      <c r="S619" s="9">
        <f>5+9+3+3+1</f>
        <v>21</v>
      </c>
      <c r="T619" s="9">
        <f t="shared" si="66"/>
        <v>65.869200000000006</v>
      </c>
      <c r="U619" s="13">
        <f t="shared" si="67"/>
        <v>3099</v>
      </c>
      <c r="V619" s="13">
        <f t="shared" si="68"/>
        <v>3459.13</v>
      </c>
      <c r="W619" s="36">
        <f t="shared" si="69"/>
        <v>1290981.8</v>
      </c>
      <c r="X619" s="15" t="s">
        <v>42</v>
      </c>
      <c r="Y619" s="9" t="s">
        <v>32</v>
      </c>
      <c r="Z619" s="34">
        <v>0</v>
      </c>
      <c r="AA619" s="34">
        <v>0</v>
      </c>
      <c r="AB619" s="34">
        <v>0</v>
      </c>
      <c r="AC619" s="13">
        <f t="shared" si="70"/>
        <v>1290981.8</v>
      </c>
    </row>
    <row r="620" spans="1:30" ht="21.75" customHeight="1" x14ac:dyDescent="0.3">
      <c r="A620" s="3">
        <v>2016</v>
      </c>
      <c r="B620" s="30">
        <f>IF(OR(D620=0,D620=""),"",COUNTA($D$563:D620))</f>
        <v>30</v>
      </c>
      <c r="C620" s="17" t="s">
        <v>292</v>
      </c>
      <c r="D620" s="9">
        <v>1958</v>
      </c>
      <c r="E620" s="31">
        <v>1309.7</v>
      </c>
      <c r="F620" s="31">
        <v>920</v>
      </c>
      <c r="G620" s="31">
        <v>0</v>
      </c>
      <c r="H620" s="9">
        <v>620</v>
      </c>
      <c r="I620" s="9">
        <v>1095</v>
      </c>
      <c r="J620" s="9">
        <v>0</v>
      </c>
      <c r="K620" s="9">
        <v>375</v>
      </c>
      <c r="L620" s="9">
        <v>480</v>
      </c>
      <c r="M620" s="9">
        <v>0</v>
      </c>
      <c r="N620" s="9">
        <v>465</v>
      </c>
      <c r="O620" s="9">
        <v>78</v>
      </c>
      <c r="P620" s="9">
        <v>305</v>
      </c>
      <c r="Q620" s="9">
        <v>60</v>
      </c>
      <c r="R620" s="9">
        <v>430</v>
      </c>
      <c r="S620" s="9">
        <v>33</v>
      </c>
      <c r="T620" s="9">
        <f t="shared" ref="T620:T643" si="71">(H620+I620+J620+K620+L620+M620+N620+O620+P620+Q620+R620)*0.0214</f>
        <v>83.631200000000007</v>
      </c>
      <c r="U620" s="13">
        <f t="shared" si="67"/>
        <v>3941</v>
      </c>
      <c r="V620" s="13">
        <f t="shared" ref="V620:V643" si="72">W620/(F620+G620)</f>
        <v>5729.41</v>
      </c>
      <c r="W620" s="36">
        <f t="shared" ref="W620:W643" si="73">(U620+T620)*E620</f>
        <v>5271059.4800000004</v>
      </c>
      <c r="X620" s="15" t="s">
        <v>42</v>
      </c>
      <c r="Y620" s="9" t="s">
        <v>32</v>
      </c>
      <c r="Z620" s="34">
        <v>0</v>
      </c>
      <c r="AA620" s="34">
        <v>0</v>
      </c>
      <c r="AB620" s="34">
        <v>0</v>
      </c>
      <c r="AC620" s="13">
        <f t="shared" ref="AC620:AC643" si="74">W620</f>
        <v>5271059.4800000004</v>
      </c>
    </row>
    <row r="621" spans="1:30" ht="21.75" customHeight="1" x14ac:dyDescent="0.3">
      <c r="A621" s="3">
        <v>2016</v>
      </c>
      <c r="B621" s="30">
        <f>IF(OR(D621=0,D621=""),"",COUNTA($D$563:D621))</f>
        <v>31</v>
      </c>
      <c r="C621" s="17" t="s">
        <v>293</v>
      </c>
      <c r="D621" s="9">
        <v>1958</v>
      </c>
      <c r="E621" s="31">
        <v>1985.9</v>
      </c>
      <c r="F621" s="31">
        <v>1145.2</v>
      </c>
      <c r="G621" s="31">
        <v>271.39999999999998</v>
      </c>
      <c r="H621" s="9">
        <v>620</v>
      </c>
      <c r="I621" s="9">
        <v>1095</v>
      </c>
      <c r="J621" s="9">
        <v>0</v>
      </c>
      <c r="K621" s="9">
        <v>375</v>
      </c>
      <c r="L621" s="9">
        <v>480</v>
      </c>
      <c r="M621" s="9">
        <v>0</v>
      </c>
      <c r="N621" s="9">
        <v>465</v>
      </c>
      <c r="O621" s="9">
        <v>78</v>
      </c>
      <c r="P621" s="9">
        <v>305</v>
      </c>
      <c r="Q621" s="9">
        <v>60</v>
      </c>
      <c r="R621" s="9">
        <v>430</v>
      </c>
      <c r="S621" s="9">
        <v>33</v>
      </c>
      <c r="T621" s="9">
        <f t="shared" si="71"/>
        <v>83.631200000000007</v>
      </c>
      <c r="U621" s="13">
        <f t="shared" si="67"/>
        <v>3941</v>
      </c>
      <c r="V621" s="13">
        <f t="shared" si="72"/>
        <v>5642.04</v>
      </c>
      <c r="W621" s="36">
        <f t="shared" si="73"/>
        <v>7992515.0999999996</v>
      </c>
      <c r="X621" s="15" t="s">
        <v>42</v>
      </c>
      <c r="Y621" s="9" t="s">
        <v>32</v>
      </c>
      <c r="Z621" s="34">
        <v>0</v>
      </c>
      <c r="AA621" s="34">
        <v>0</v>
      </c>
      <c r="AB621" s="34">
        <v>0</v>
      </c>
      <c r="AC621" s="13">
        <f t="shared" si="74"/>
        <v>7992515.0999999996</v>
      </c>
    </row>
    <row r="622" spans="1:30" ht="21.75" customHeight="1" x14ac:dyDescent="0.3">
      <c r="A622" s="3">
        <v>2016</v>
      </c>
      <c r="B622" s="30">
        <f>IF(OR(D622=0,D622=""),"",COUNTA($D$563:D622))</f>
        <v>32</v>
      </c>
      <c r="C622" s="17" t="s">
        <v>294</v>
      </c>
      <c r="D622" s="9">
        <v>1958</v>
      </c>
      <c r="E622" s="31">
        <v>803.77</v>
      </c>
      <c r="F622" s="31">
        <v>719.37</v>
      </c>
      <c r="G622" s="31">
        <v>0</v>
      </c>
      <c r="H622" s="9">
        <v>620</v>
      </c>
      <c r="I622" s="9">
        <v>1095</v>
      </c>
      <c r="J622" s="9">
        <v>0</v>
      </c>
      <c r="K622" s="9">
        <v>375</v>
      </c>
      <c r="L622" s="9">
        <v>480</v>
      </c>
      <c r="M622" s="9">
        <v>0</v>
      </c>
      <c r="N622" s="9">
        <v>465</v>
      </c>
      <c r="O622" s="9">
        <v>78</v>
      </c>
      <c r="P622" s="9">
        <v>305</v>
      </c>
      <c r="Q622" s="9">
        <v>60</v>
      </c>
      <c r="R622" s="9">
        <v>430</v>
      </c>
      <c r="S622" s="9">
        <v>33</v>
      </c>
      <c r="T622" s="9">
        <f t="shared" si="71"/>
        <v>83.631200000000007</v>
      </c>
      <c r="U622" s="13">
        <f t="shared" ref="U622:U646" si="75">H622+P622+I622+J622+K622+L622+M622+N622+O622+Q622+R622+S622</f>
        <v>3941</v>
      </c>
      <c r="V622" s="13">
        <f t="shared" si="72"/>
        <v>4496.82</v>
      </c>
      <c r="W622" s="36">
        <f t="shared" si="73"/>
        <v>3234877.82</v>
      </c>
      <c r="X622" s="15" t="s">
        <v>42</v>
      </c>
      <c r="Y622" s="9" t="s">
        <v>32</v>
      </c>
      <c r="Z622" s="34">
        <v>0</v>
      </c>
      <c r="AA622" s="34">
        <v>0</v>
      </c>
      <c r="AB622" s="34">
        <v>0</v>
      </c>
      <c r="AC622" s="13">
        <f t="shared" si="74"/>
        <v>3234877.82</v>
      </c>
    </row>
    <row r="623" spans="1:30" ht="21.75" customHeight="1" x14ac:dyDescent="0.3">
      <c r="A623" s="3">
        <v>2016</v>
      </c>
      <c r="B623" s="30">
        <f>IF(OR(D623=0,D623=""),"",COUNTA($D$563:D623))</f>
        <v>33</v>
      </c>
      <c r="C623" s="17" t="s">
        <v>295</v>
      </c>
      <c r="D623" s="9">
        <v>1958</v>
      </c>
      <c r="E623" s="31">
        <v>2876.8</v>
      </c>
      <c r="F623" s="31">
        <v>2447.3000000000002</v>
      </c>
      <c r="G623" s="31">
        <v>0</v>
      </c>
      <c r="H623" s="9">
        <v>620</v>
      </c>
      <c r="I623" s="9">
        <v>1095</v>
      </c>
      <c r="J623" s="9">
        <v>0</v>
      </c>
      <c r="K623" s="9">
        <v>375</v>
      </c>
      <c r="L623" s="9">
        <v>480</v>
      </c>
      <c r="M623" s="9">
        <v>0</v>
      </c>
      <c r="N623" s="9">
        <v>465</v>
      </c>
      <c r="O623" s="9">
        <v>78</v>
      </c>
      <c r="P623" s="9">
        <v>305</v>
      </c>
      <c r="Q623" s="9">
        <v>60</v>
      </c>
      <c r="R623" s="9">
        <v>430</v>
      </c>
      <c r="S623" s="9">
        <v>33</v>
      </c>
      <c r="T623" s="9">
        <f t="shared" si="71"/>
        <v>83.631200000000007</v>
      </c>
      <c r="U623" s="13">
        <f t="shared" si="75"/>
        <v>3941</v>
      </c>
      <c r="V623" s="13">
        <f t="shared" si="72"/>
        <v>4730.95</v>
      </c>
      <c r="W623" s="36">
        <f t="shared" si="73"/>
        <v>11578059.039999999</v>
      </c>
      <c r="X623" s="15" t="s">
        <v>42</v>
      </c>
      <c r="Y623" s="9" t="s">
        <v>32</v>
      </c>
      <c r="Z623" s="34">
        <v>0</v>
      </c>
      <c r="AA623" s="34">
        <v>0</v>
      </c>
      <c r="AB623" s="34">
        <v>0</v>
      </c>
      <c r="AC623" s="13">
        <f t="shared" si="74"/>
        <v>11578059.039999999</v>
      </c>
    </row>
    <row r="624" spans="1:30" ht="21.75" customHeight="1" x14ac:dyDescent="0.3">
      <c r="A624" s="3">
        <v>2016</v>
      </c>
      <c r="B624" s="30">
        <f>IF(OR(D624=0,D624=""),"",COUNTA($D$563:D624))</f>
        <v>34</v>
      </c>
      <c r="C624" s="17" t="s">
        <v>412</v>
      </c>
      <c r="D624" s="9">
        <v>1960</v>
      </c>
      <c r="E624" s="31">
        <v>845.6</v>
      </c>
      <c r="F624" s="31">
        <v>583.29999999999995</v>
      </c>
      <c r="G624" s="31">
        <v>55.9</v>
      </c>
      <c r="H624" s="9">
        <v>0</v>
      </c>
      <c r="I624" s="9">
        <v>1095</v>
      </c>
      <c r="J624" s="9">
        <v>0</v>
      </c>
      <c r="K624" s="9">
        <v>0</v>
      </c>
      <c r="L624" s="9">
        <v>0</v>
      </c>
      <c r="M624" s="9">
        <v>0</v>
      </c>
      <c r="N624" s="9">
        <v>0</v>
      </c>
      <c r="O624" s="9">
        <v>0</v>
      </c>
      <c r="P624" s="9">
        <v>0</v>
      </c>
      <c r="Q624" s="9">
        <v>0</v>
      </c>
      <c r="R624" s="9">
        <v>430</v>
      </c>
      <c r="S624" s="9">
        <v>9</v>
      </c>
      <c r="T624" s="9">
        <f t="shared" si="71"/>
        <v>32.634999999999998</v>
      </c>
      <c r="U624" s="13">
        <f t="shared" si="75"/>
        <v>1534</v>
      </c>
      <c r="V624" s="13">
        <f t="shared" si="72"/>
        <v>2072.5100000000002</v>
      </c>
      <c r="W624" s="36">
        <f t="shared" si="73"/>
        <v>1324746.56</v>
      </c>
      <c r="X624" s="15" t="s">
        <v>42</v>
      </c>
      <c r="Y624" s="9" t="s">
        <v>32</v>
      </c>
      <c r="Z624" s="34">
        <v>0</v>
      </c>
      <c r="AA624" s="34">
        <v>0</v>
      </c>
      <c r="AB624" s="34">
        <v>0</v>
      </c>
      <c r="AC624" s="13">
        <f t="shared" si="74"/>
        <v>1324746.56</v>
      </c>
    </row>
    <row r="625" spans="1:29" ht="21.75" customHeight="1" x14ac:dyDescent="0.3">
      <c r="A625" s="3">
        <v>2016</v>
      </c>
      <c r="B625" s="30">
        <f>IF(OR(D625=0,D625=""),"",COUNTA($D$563:D625))</f>
        <v>35</v>
      </c>
      <c r="C625" s="17" t="s">
        <v>296</v>
      </c>
      <c r="D625" s="9">
        <v>1958</v>
      </c>
      <c r="E625" s="31">
        <v>2779.9</v>
      </c>
      <c r="F625" s="31">
        <v>1742.12</v>
      </c>
      <c r="G625" s="31">
        <v>330</v>
      </c>
      <c r="H625" s="9">
        <v>620</v>
      </c>
      <c r="I625" s="9">
        <v>1095</v>
      </c>
      <c r="J625" s="9">
        <v>0</v>
      </c>
      <c r="K625" s="9">
        <v>375</v>
      </c>
      <c r="L625" s="9">
        <v>480</v>
      </c>
      <c r="M625" s="9">
        <v>0</v>
      </c>
      <c r="N625" s="9">
        <v>465</v>
      </c>
      <c r="O625" s="9">
        <v>78</v>
      </c>
      <c r="P625" s="9">
        <v>305</v>
      </c>
      <c r="Q625" s="9">
        <v>60</v>
      </c>
      <c r="R625" s="9">
        <v>430</v>
      </c>
      <c r="S625" s="9">
        <v>33</v>
      </c>
      <c r="T625" s="9">
        <f t="shared" si="71"/>
        <v>83.631200000000007</v>
      </c>
      <c r="U625" s="13">
        <f t="shared" si="75"/>
        <v>3941</v>
      </c>
      <c r="V625" s="13">
        <f t="shared" si="72"/>
        <v>5399.34</v>
      </c>
      <c r="W625" s="36">
        <f t="shared" si="73"/>
        <v>11188072.27</v>
      </c>
      <c r="X625" s="15" t="s">
        <v>42</v>
      </c>
      <c r="Y625" s="9" t="s">
        <v>32</v>
      </c>
      <c r="Z625" s="34">
        <v>0</v>
      </c>
      <c r="AA625" s="34">
        <v>0</v>
      </c>
      <c r="AB625" s="34">
        <v>0</v>
      </c>
      <c r="AC625" s="13">
        <f t="shared" si="74"/>
        <v>11188072.27</v>
      </c>
    </row>
    <row r="626" spans="1:29" ht="21.75" customHeight="1" x14ac:dyDescent="0.3">
      <c r="A626" s="3">
        <v>2016</v>
      </c>
      <c r="B626" s="30">
        <f>IF(OR(D626=0,D626=""),"",COUNTA($D$563:D626))</f>
        <v>36</v>
      </c>
      <c r="C626" s="17" t="s">
        <v>297</v>
      </c>
      <c r="D626" s="9">
        <v>1958</v>
      </c>
      <c r="E626" s="31">
        <v>3395.5</v>
      </c>
      <c r="F626" s="31">
        <v>2359.9</v>
      </c>
      <c r="G626" s="31">
        <v>0</v>
      </c>
      <c r="H626" s="9">
        <v>620</v>
      </c>
      <c r="I626" s="9">
        <v>1095</v>
      </c>
      <c r="J626" s="9">
        <v>0</v>
      </c>
      <c r="K626" s="9">
        <v>375</v>
      </c>
      <c r="L626" s="9">
        <v>480</v>
      </c>
      <c r="M626" s="9">
        <v>0</v>
      </c>
      <c r="N626" s="9">
        <v>465</v>
      </c>
      <c r="O626" s="9">
        <v>78</v>
      </c>
      <c r="P626" s="9">
        <v>305</v>
      </c>
      <c r="Q626" s="9">
        <v>60</v>
      </c>
      <c r="R626" s="9">
        <v>430</v>
      </c>
      <c r="S626" s="9">
        <v>33</v>
      </c>
      <c r="T626" s="9">
        <f t="shared" si="71"/>
        <v>83.631200000000007</v>
      </c>
      <c r="U626" s="13">
        <f t="shared" si="75"/>
        <v>3941</v>
      </c>
      <c r="V626" s="13">
        <f t="shared" si="72"/>
        <v>5790.77</v>
      </c>
      <c r="W626" s="36">
        <f t="shared" si="73"/>
        <v>13665635.24</v>
      </c>
      <c r="X626" s="15" t="s">
        <v>42</v>
      </c>
      <c r="Y626" s="9" t="s">
        <v>32</v>
      </c>
      <c r="Z626" s="34">
        <v>0</v>
      </c>
      <c r="AA626" s="34">
        <v>0</v>
      </c>
      <c r="AB626" s="34">
        <v>0</v>
      </c>
      <c r="AC626" s="13">
        <f t="shared" si="74"/>
        <v>13665635.24</v>
      </c>
    </row>
    <row r="627" spans="1:29" ht="21.75" customHeight="1" x14ac:dyDescent="0.3">
      <c r="A627" s="3">
        <v>2016</v>
      </c>
      <c r="B627" s="30">
        <f>IF(OR(D627=0,D627=""),"",COUNTA($D$563:D627))</f>
        <v>37</v>
      </c>
      <c r="C627" s="17" t="s">
        <v>298</v>
      </c>
      <c r="D627" s="9">
        <v>1958</v>
      </c>
      <c r="E627" s="31">
        <v>2903.6</v>
      </c>
      <c r="F627" s="31">
        <v>2903.6</v>
      </c>
      <c r="G627" s="31">
        <v>16.5</v>
      </c>
      <c r="H627" s="9">
        <v>620</v>
      </c>
      <c r="I627" s="9">
        <v>1095</v>
      </c>
      <c r="J627" s="9">
        <v>0</v>
      </c>
      <c r="K627" s="9">
        <v>375</v>
      </c>
      <c r="L627" s="9">
        <v>480</v>
      </c>
      <c r="M627" s="9">
        <v>0</v>
      </c>
      <c r="N627" s="9">
        <v>465</v>
      </c>
      <c r="O627" s="9">
        <v>78</v>
      </c>
      <c r="P627" s="9">
        <v>305</v>
      </c>
      <c r="Q627" s="9">
        <v>60</v>
      </c>
      <c r="R627" s="9">
        <v>430</v>
      </c>
      <c r="S627" s="9">
        <v>16</v>
      </c>
      <c r="T627" s="9">
        <f t="shared" si="71"/>
        <v>83.631200000000007</v>
      </c>
      <c r="U627" s="13">
        <f t="shared" si="75"/>
        <v>3924</v>
      </c>
      <c r="V627" s="13">
        <f t="shared" si="72"/>
        <v>3984.99</v>
      </c>
      <c r="W627" s="36">
        <f t="shared" si="73"/>
        <v>11636557.949999999</v>
      </c>
      <c r="X627" s="15" t="s">
        <v>42</v>
      </c>
      <c r="Y627" s="9" t="s">
        <v>32</v>
      </c>
      <c r="Z627" s="34">
        <v>0</v>
      </c>
      <c r="AA627" s="34">
        <v>0</v>
      </c>
      <c r="AB627" s="34">
        <v>0</v>
      </c>
      <c r="AC627" s="13">
        <f t="shared" si="74"/>
        <v>11636557.949999999</v>
      </c>
    </row>
    <row r="628" spans="1:29" ht="21.75" customHeight="1" x14ac:dyDescent="0.3">
      <c r="A628" s="3">
        <v>2016</v>
      </c>
      <c r="B628" s="30">
        <f>IF(OR(D628=0,D628=""),"",COUNTA($D$563:D628))</f>
        <v>38</v>
      </c>
      <c r="C628" s="17" t="s">
        <v>681</v>
      </c>
      <c r="D628" s="9">
        <v>1958</v>
      </c>
      <c r="E628" s="31">
        <v>1097.5</v>
      </c>
      <c r="F628" s="31">
        <v>616.79999999999995</v>
      </c>
      <c r="G628" s="31">
        <v>0</v>
      </c>
      <c r="H628" s="9">
        <v>620</v>
      </c>
      <c r="I628" s="9">
        <v>1095</v>
      </c>
      <c r="J628" s="9">
        <v>0</v>
      </c>
      <c r="K628" s="9">
        <v>375</v>
      </c>
      <c r="L628" s="9">
        <v>480</v>
      </c>
      <c r="M628" s="9">
        <v>0</v>
      </c>
      <c r="N628" s="9">
        <v>465</v>
      </c>
      <c r="O628" s="9">
        <v>78</v>
      </c>
      <c r="P628" s="9">
        <v>305</v>
      </c>
      <c r="Q628" s="9">
        <v>60</v>
      </c>
      <c r="R628" s="9">
        <v>430</v>
      </c>
      <c r="S628" s="9">
        <v>33</v>
      </c>
      <c r="T628" s="9">
        <f t="shared" si="71"/>
        <v>83.631200000000007</v>
      </c>
      <c r="U628" s="13">
        <f t="shared" si="75"/>
        <v>3941</v>
      </c>
      <c r="V628" s="13">
        <f t="shared" si="72"/>
        <v>7161.21</v>
      </c>
      <c r="W628" s="36">
        <f t="shared" si="73"/>
        <v>4417032.74</v>
      </c>
      <c r="X628" s="15" t="s">
        <v>42</v>
      </c>
      <c r="Y628" s="9" t="s">
        <v>32</v>
      </c>
      <c r="Z628" s="34">
        <v>0</v>
      </c>
      <c r="AA628" s="34">
        <v>0</v>
      </c>
      <c r="AB628" s="34">
        <v>0</v>
      </c>
      <c r="AC628" s="13">
        <f t="shared" si="74"/>
        <v>4417032.74</v>
      </c>
    </row>
    <row r="629" spans="1:29" ht="21.75" customHeight="1" x14ac:dyDescent="0.3">
      <c r="A629" s="3">
        <v>2016</v>
      </c>
      <c r="B629" s="30">
        <f>IF(OR(D629=0,D629=""),"",COUNTA($D$563:D629))</f>
        <v>39</v>
      </c>
      <c r="C629" s="17" t="s">
        <v>682</v>
      </c>
      <c r="D629" s="9">
        <v>1958</v>
      </c>
      <c r="E629" s="31">
        <v>2447</v>
      </c>
      <c r="F629" s="31">
        <v>1253.4000000000001</v>
      </c>
      <c r="G629" s="31">
        <v>17.07</v>
      </c>
      <c r="H629" s="9">
        <v>620</v>
      </c>
      <c r="I629" s="9">
        <v>1095</v>
      </c>
      <c r="J629" s="9">
        <v>0</v>
      </c>
      <c r="K629" s="9">
        <v>375</v>
      </c>
      <c r="L629" s="9">
        <v>480</v>
      </c>
      <c r="M629" s="9">
        <v>0</v>
      </c>
      <c r="N629" s="9">
        <v>465</v>
      </c>
      <c r="O629" s="9">
        <v>78</v>
      </c>
      <c r="P629" s="9">
        <v>305</v>
      </c>
      <c r="Q629" s="9">
        <v>60</v>
      </c>
      <c r="R629" s="9">
        <v>430</v>
      </c>
      <c r="S629" s="9">
        <v>33</v>
      </c>
      <c r="T629" s="9">
        <f t="shared" si="71"/>
        <v>83.631200000000007</v>
      </c>
      <c r="U629" s="13">
        <f t="shared" si="75"/>
        <v>3941</v>
      </c>
      <c r="V629" s="13">
        <f t="shared" si="72"/>
        <v>7751.68</v>
      </c>
      <c r="W629" s="36">
        <f t="shared" si="73"/>
        <v>9848272.5500000007</v>
      </c>
      <c r="X629" s="15" t="s">
        <v>42</v>
      </c>
      <c r="Y629" s="9" t="s">
        <v>32</v>
      </c>
      <c r="Z629" s="34">
        <v>0</v>
      </c>
      <c r="AA629" s="34">
        <v>0</v>
      </c>
      <c r="AB629" s="34">
        <v>0</v>
      </c>
      <c r="AC629" s="13">
        <f t="shared" si="74"/>
        <v>9848272.5500000007</v>
      </c>
    </row>
    <row r="630" spans="1:29" ht="21.75" customHeight="1" x14ac:dyDescent="0.3">
      <c r="A630" s="3">
        <v>2016</v>
      </c>
      <c r="B630" s="30">
        <f>IF(OR(D630=0,D630=""),"",COUNTA($D$563:D630))</f>
        <v>40</v>
      </c>
      <c r="C630" s="17" t="s">
        <v>498</v>
      </c>
      <c r="D630" s="9">
        <v>1959</v>
      </c>
      <c r="E630" s="31">
        <v>1301.76</v>
      </c>
      <c r="F630" s="31">
        <v>986.57</v>
      </c>
      <c r="G630" s="31">
        <v>0</v>
      </c>
      <c r="H630" s="9">
        <v>0</v>
      </c>
      <c r="I630" s="9">
        <v>0</v>
      </c>
      <c r="J630" s="9">
        <v>0</v>
      </c>
      <c r="K630" s="9">
        <v>0</v>
      </c>
      <c r="L630" s="9">
        <v>0</v>
      </c>
      <c r="M630" s="9">
        <v>0</v>
      </c>
      <c r="N630" s="9">
        <v>0</v>
      </c>
      <c r="O630" s="9">
        <v>0</v>
      </c>
      <c r="P630" s="9">
        <v>0</v>
      </c>
      <c r="Q630" s="9">
        <v>0</v>
      </c>
      <c r="R630" s="9">
        <v>0</v>
      </c>
      <c r="S630" s="9">
        <v>33</v>
      </c>
      <c r="T630" s="9">
        <f t="shared" si="71"/>
        <v>0</v>
      </c>
      <c r="U630" s="13">
        <f t="shared" si="75"/>
        <v>33</v>
      </c>
      <c r="V630" s="13">
        <f t="shared" si="72"/>
        <v>43.54</v>
      </c>
      <c r="W630" s="36">
        <f t="shared" si="73"/>
        <v>42958.080000000002</v>
      </c>
      <c r="X630" s="15" t="s">
        <v>42</v>
      </c>
      <c r="Y630" s="9" t="s">
        <v>28</v>
      </c>
      <c r="Z630" s="34">
        <v>0</v>
      </c>
      <c r="AA630" s="34">
        <v>0</v>
      </c>
      <c r="AB630" s="34">
        <v>0</v>
      </c>
      <c r="AC630" s="13">
        <f t="shared" si="74"/>
        <v>42958.080000000002</v>
      </c>
    </row>
    <row r="631" spans="1:29" ht="21.75" customHeight="1" x14ac:dyDescent="0.3">
      <c r="A631" s="3">
        <v>2016</v>
      </c>
      <c r="B631" s="30">
        <f>IF(OR(D631=0,D631=""),"",COUNTA($D$563:D631))</f>
        <v>41</v>
      </c>
      <c r="C631" s="17" t="s">
        <v>299</v>
      </c>
      <c r="D631" s="9">
        <v>1959</v>
      </c>
      <c r="E631" s="31">
        <v>3196.17</v>
      </c>
      <c r="F631" s="31">
        <v>2653.97</v>
      </c>
      <c r="G631" s="31">
        <v>0</v>
      </c>
      <c r="H631" s="9">
        <v>0</v>
      </c>
      <c r="I631" s="9">
        <v>0</v>
      </c>
      <c r="J631" s="9">
        <v>0</v>
      </c>
      <c r="K631" s="9">
        <v>0</v>
      </c>
      <c r="L631" s="9">
        <v>0</v>
      </c>
      <c r="M631" s="9">
        <v>0</v>
      </c>
      <c r="N631" s="9">
        <v>465</v>
      </c>
      <c r="O631" s="9">
        <v>78</v>
      </c>
      <c r="P631" s="9">
        <v>305</v>
      </c>
      <c r="Q631" s="9">
        <v>60</v>
      </c>
      <c r="R631" s="9">
        <v>430</v>
      </c>
      <c r="S631" s="9">
        <v>33</v>
      </c>
      <c r="T631" s="9">
        <f t="shared" si="71"/>
        <v>28.633199999999999</v>
      </c>
      <c r="U631" s="13">
        <f t="shared" si="75"/>
        <v>1371</v>
      </c>
      <c r="V631" s="13">
        <f t="shared" si="72"/>
        <v>1685.58</v>
      </c>
      <c r="W631" s="36">
        <f t="shared" si="73"/>
        <v>4473465.6399999997</v>
      </c>
      <c r="X631" s="15" t="s">
        <v>42</v>
      </c>
      <c r="Y631" s="9" t="s">
        <v>28</v>
      </c>
      <c r="Z631" s="34">
        <v>0</v>
      </c>
      <c r="AA631" s="34">
        <v>0</v>
      </c>
      <c r="AB631" s="34">
        <v>0</v>
      </c>
      <c r="AC631" s="13">
        <f t="shared" si="74"/>
        <v>4473465.6399999997</v>
      </c>
    </row>
    <row r="632" spans="1:29" ht="21.75" customHeight="1" x14ac:dyDescent="0.3">
      <c r="A632" s="3">
        <v>2016</v>
      </c>
      <c r="B632" s="30">
        <f>IF(OR(D632=0,D632=""),"",COUNTA($D$563:D632))</f>
        <v>42</v>
      </c>
      <c r="C632" s="17" t="s">
        <v>300</v>
      </c>
      <c r="D632" s="9">
        <v>1959</v>
      </c>
      <c r="E632" s="31">
        <v>1296.3</v>
      </c>
      <c r="F632" s="31">
        <v>1177.5</v>
      </c>
      <c r="G632" s="31">
        <v>0</v>
      </c>
      <c r="H632" s="9">
        <v>620</v>
      </c>
      <c r="I632" s="9">
        <v>1095</v>
      </c>
      <c r="J632" s="9">
        <v>0</v>
      </c>
      <c r="K632" s="9">
        <v>375</v>
      </c>
      <c r="L632" s="9">
        <v>480</v>
      </c>
      <c r="M632" s="9">
        <v>0</v>
      </c>
      <c r="N632" s="9">
        <v>465</v>
      </c>
      <c r="O632" s="9">
        <v>78</v>
      </c>
      <c r="P632" s="9">
        <v>305</v>
      </c>
      <c r="Q632" s="9">
        <v>60</v>
      </c>
      <c r="R632" s="9">
        <v>430</v>
      </c>
      <c r="S632" s="9">
        <v>33</v>
      </c>
      <c r="T632" s="9">
        <f t="shared" si="71"/>
        <v>83.631200000000007</v>
      </c>
      <c r="U632" s="13">
        <f t="shared" si="75"/>
        <v>3941</v>
      </c>
      <c r="V632" s="13">
        <f t="shared" si="72"/>
        <v>4430.68</v>
      </c>
      <c r="W632" s="36">
        <f t="shared" si="73"/>
        <v>5217129.42</v>
      </c>
      <c r="X632" s="15" t="s">
        <v>42</v>
      </c>
      <c r="Y632" s="9" t="s">
        <v>28</v>
      </c>
      <c r="Z632" s="34">
        <v>0</v>
      </c>
      <c r="AA632" s="34">
        <v>0</v>
      </c>
      <c r="AB632" s="34">
        <v>0</v>
      </c>
      <c r="AC632" s="13">
        <f t="shared" si="74"/>
        <v>5217129.42</v>
      </c>
    </row>
    <row r="633" spans="1:29" ht="21.75" customHeight="1" x14ac:dyDescent="0.3">
      <c r="A633" s="3">
        <v>2016</v>
      </c>
      <c r="B633" s="30">
        <f>IF(OR(D633=0,D633=""),"",COUNTA($D$563:D633))</f>
        <v>43</v>
      </c>
      <c r="C633" s="17" t="s">
        <v>301</v>
      </c>
      <c r="D633" s="9">
        <v>1959</v>
      </c>
      <c r="E633" s="31">
        <v>835</v>
      </c>
      <c r="F633" s="31">
        <v>604.4</v>
      </c>
      <c r="G633" s="31">
        <v>0</v>
      </c>
      <c r="H633" s="9">
        <v>620</v>
      </c>
      <c r="I633" s="9">
        <v>1095</v>
      </c>
      <c r="J633" s="9">
        <v>0</v>
      </c>
      <c r="K633" s="9">
        <v>375</v>
      </c>
      <c r="L633" s="9">
        <v>480</v>
      </c>
      <c r="M633" s="9">
        <v>0</v>
      </c>
      <c r="N633" s="9">
        <v>465</v>
      </c>
      <c r="O633" s="9">
        <v>78</v>
      </c>
      <c r="P633" s="9">
        <v>305</v>
      </c>
      <c r="Q633" s="9">
        <v>60</v>
      </c>
      <c r="R633" s="9">
        <v>430</v>
      </c>
      <c r="S633" s="9">
        <v>33</v>
      </c>
      <c r="T633" s="9">
        <f t="shared" si="71"/>
        <v>83.631200000000007</v>
      </c>
      <c r="U633" s="13">
        <f t="shared" si="75"/>
        <v>3941</v>
      </c>
      <c r="V633" s="13">
        <f t="shared" si="72"/>
        <v>5560.17</v>
      </c>
      <c r="W633" s="36">
        <f t="shared" si="73"/>
        <v>3360567.05</v>
      </c>
      <c r="X633" s="15" t="s">
        <v>42</v>
      </c>
      <c r="Y633" s="9" t="s">
        <v>28</v>
      </c>
      <c r="Z633" s="34">
        <v>0</v>
      </c>
      <c r="AA633" s="34">
        <v>0</v>
      </c>
      <c r="AB633" s="34">
        <v>0</v>
      </c>
      <c r="AC633" s="13">
        <f t="shared" si="74"/>
        <v>3360567.05</v>
      </c>
    </row>
    <row r="634" spans="1:29" ht="21.75" customHeight="1" x14ac:dyDescent="0.3">
      <c r="A634" s="3">
        <v>2016</v>
      </c>
      <c r="B634" s="30">
        <f>IF(OR(D634=0,D634=""),"",COUNTA($D$563:D634))</f>
        <v>44</v>
      </c>
      <c r="C634" s="17" t="s">
        <v>630</v>
      </c>
      <c r="D634" s="9">
        <v>1959</v>
      </c>
      <c r="E634" s="31">
        <v>2772.9</v>
      </c>
      <c r="F634" s="31">
        <v>1763.9</v>
      </c>
      <c r="G634" s="31">
        <v>169.7</v>
      </c>
      <c r="H634" s="9">
        <v>620</v>
      </c>
      <c r="I634" s="9">
        <v>1095</v>
      </c>
      <c r="J634" s="9">
        <v>0</v>
      </c>
      <c r="K634" s="9">
        <v>375</v>
      </c>
      <c r="L634" s="9">
        <v>480</v>
      </c>
      <c r="M634" s="9">
        <v>0</v>
      </c>
      <c r="N634" s="9">
        <v>465</v>
      </c>
      <c r="O634" s="9">
        <v>78</v>
      </c>
      <c r="P634" s="9">
        <v>305</v>
      </c>
      <c r="Q634" s="9">
        <v>60</v>
      </c>
      <c r="R634" s="9">
        <v>430</v>
      </c>
      <c r="S634" s="9">
        <v>33</v>
      </c>
      <c r="T634" s="9">
        <f t="shared" si="71"/>
        <v>83.631200000000007</v>
      </c>
      <c r="U634" s="13">
        <f t="shared" si="75"/>
        <v>3941</v>
      </c>
      <c r="V634" s="13">
        <f t="shared" si="72"/>
        <v>5771.57</v>
      </c>
      <c r="W634" s="36">
        <f t="shared" si="73"/>
        <v>11159899.85</v>
      </c>
      <c r="X634" s="15" t="s">
        <v>42</v>
      </c>
      <c r="Y634" s="9" t="s">
        <v>28</v>
      </c>
      <c r="Z634" s="34">
        <v>0</v>
      </c>
      <c r="AA634" s="34">
        <v>0</v>
      </c>
      <c r="AB634" s="34">
        <v>0</v>
      </c>
      <c r="AC634" s="13">
        <f t="shared" si="74"/>
        <v>11159899.85</v>
      </c>
    </row>
    <row r="635" spans="1:29" ht="21.75" customHeight="1" x14ac:dyDescent="0.3">
      <c r="A635" s="3">
        <v>2016</v>
      </c>
      <c r="B635" s="30">
        <f>IF(OR(D635=0,D635=""),"",COUNTA($D$563:D635))</f>
        <v>45</v>
      </c>
      <c r="C635" s="17" t="s">
        <v>631</v>
      </c>
      <c r="D635" s="9">
        <v>1959</v>
      </c>
      <c r="E635" s="31">
        <v>1718.2</v>
      </c>
      <c r="F635" s="31">
        <v>1280</v>
      </c>
      <c r="G635" s="31">
        <v>0</v>
      </c>
      <c r="H635" s="9">
        <v>620</v>
      </c>
      <c r="I635" s="9">
        <v>1095</v>
      </c>
      <c r="J635" s="9">
        <v>0</v>
      </c>
      <c r="K635" s="9">
        <v>375</v>
      </c>
      <c r="L635" s="9">
        <v>480</v>
      </c>
      <c r="M635" s="9">
        <v>0</v>
      </c>
      <c r="N635" s="9">
        <v>465</v>
      </c>
      <c r="O635" s="9">
        <v>78</v>
      </c>
      <c r="P635" s="9">
        <v>305</v>
      </c>
      <c r="Q635" s="9">
        <v>60</v>
      </c>
      <c r="R635" s="9">
        <v>430</v>
      </c>
      <c r="S635" s="9">
        <v>33</v>
      </c>
      <c r="T635" s="9">
        <f t="shared" si="71"/>
        <v>83.631200000000007</v>
      </c>
      <c r="U635" s="13">
        <f t="shared" si="75"/>
        <v>3941</v>
      </c>
      <c r="V635" s="13">
        <f t="shared" si="72"/>
        <v>5402.44</v>
      </c>
      <c r="W635" s="36">
        <f t="shared" si="73"/>
        <v>6915121.3300000001</v>
      </c>
      <c r="X635" s="15" t="s">
        <v>42</v>
      </c>
      <c r="Y635" s="9" t="s">
        <v>28</v>
      </c>
      <c r="Z635" s="34">
        <v>0</v>
      </c>
      <c r="AA635" s="34">
        <v>0</v>
      </c>
      <c r="AB635" s="34">
        <v>0</v>
      </c>
      <c r="AC635" s="13">
        <f t="shared" si="74"/>
        <v>6915121.3300000001</v>
      </c>
    </row>
    <row r="636" spans="1:29" ht="21.75" customHeight="1" x14ac:dyDescent="0.3">
      <c r="A636" s="3">
        <v>2016</v>
      </c>
      <c r="B636" s="30">
        <f>IF(OR(D636=0,D636=""),"",COUNTA($D$563:D636))</f>
        <v>46</v>
      </c>
      <c r="C636" s="17" t="s">
        <v>302</v>
      </c>
      <c r="D636" s="9">
        <v>1959</v>
      </c>
      <c r="E636" s="31">
        <v>1770.8</v>
      </c>
      <c r="F636" s="31">
        <v>1206.53</v>
      </c>
      <c r="G636" s="31">
        <v>129</v>
      </c>
      <c r="H636" s="9">
        <v>620</v>
      </c>
      <c r="I636" s="9">
        <v>1095</v>
      </c>
      <c r="J636" s="9">
        <v>0</v>
      </c>
      <c r="K636" s="9">
        <v>375</v>
      </c>
      <c r="L636" s="9">
        <v>480</v>
      </c>
      <c r="M636" s="9">
        <v>0</v>
      </c>
      <c r="N636" s="9">
        <v>465</v>
      </c>
      <c r="O636" s="9">
        <v>78</v>
      </c>
      <c r="P636" s="9">
        <v>305</v>
      </c>
      <c r="Q636" s="9">
        <v>60</v>
      </c>
      <c r="R636" s="9">
        <v>430</v>
      </c>
      <c r="S636" s="9">
        <v>33</v>
      </c>
      <c r="T636" s="9">
        <f t="shared" si="71"/>
        <v>83.631200000000007</v>
      </c>
      <c r="U636" s="13">
        <f t="shared" si="75"/>
        <v>3941</v>
      </c>
      <c r="V636" s="13">
        <f t="shared" si="72"/>
        <v>5336.32</v>
      </c>
      <c r="W636" s="36">
        <f t="shared" si="73"/>
        <v>7126816.9299999997</v>
      </c>
      <c r="X636" s="15" t="s">
        <v>42</v>
      </c>
      <c r="Y636" s="9" t="s">
        <v>28</v>
      </c>
      <c r="Z636" s="34">
        <v>0</v>
      </c>
      <c r="AA636" s="34">
        <v>0</v>
      </c>
      <c r="AB636" s="34">
        <v>0</v>
      </c>
      <c r="AC636" s="13">
        <f t="shared" si="74"/>
        <v>7126816.9299999997</v>
      </c>
    </row>
    <row r="637" spans="1:29" ht="21.75" customHeight="1" x14ac:dyDescent="0.3">
      <c r="A637" s="3"/>
      <c r="B637" s="30">
        <f>IF(OR(D637=0,D637=""),"",COUNTA($D$563:D637))</f>
        <v>47</v>
      </c>
      <c r="C637" s="17" t="s">
        <v>632</v>
      </c>
      <c r="D637" s="9">
        <v>1961</v>
      </c>
      <c r="E637" s="31">
        <v>1729.1</v>
      </c>
      <c r="F637" s="31">
        <v>1290.2</v>
      </c>
      <c r="G637" s="31">
        <v>0</v>
      </c>
      <c r="H637" s="9">
        <v>0</v>
      </c>
      <c r="I637" s="9">
        <v>0</v>
      </c>
      <c r="J637" s="9">
        <v>0</v>
      </c>
      <c r="K637" s="9">
        <v>0</v>
      </c>
      <c r="L637" s="9">
        <v>0</v>
      </c>
      <c r="M637" s="9">
        <v>0</v>
      </c>
      <c r="N637" s="9">
        <v>0</v>
      </c>
      <c r="O637" s="9">
        <v>0</v>
      </c>
      <c r="P637" s="9">
        <v>0</v>
      </c>
      <c r="Q637" s="9">
        <v>0</v>
      </c>
      <c r="R637" s="9">
        <v>430</v>
      </c>
      <c r="S637" s="9">
        <v>0</v>
      </c>
      <c r="T637" s="9">
        <f t="shared" si="71"/>
        <v>9.202</v>
      </c>
      <c r="U637" s="13">
        <f t="shared" si="75"/>
        <v>430</v>
      </c>
      <c r="V637" s="13">
        <f t="shared" si="72"/>
        <v>588.61</v>
      </c>
      <c r="W637" s="36">
        <f t="shared" si="73"/>
        <v>759424.18</v>
      </c>
      <c r="X637" s="15" t="s">
        <v>42</v>
      </c>
      <c r="Y637" s="9"/>
      <c r="Z637" s="34">
        <v>0</v>
      </c>
      <c r="AA637" s="34">
        <v>0</v>
      </c>
      <c r="AB637" s="34">
        <v>0</v>
      </c>
      <c r="AC637" s="13">
        <f t="shared" si="74"/>
        <v>759424.18</v>
      </c>
    </row>
    <row r="638" spans="1:29" ht="21.75" customHeight="1" x14ac:dyDescent="0.3">
      <c r="A638" s="3">
        <v>2016</v>
      </c>
      <c r="B638" s="30">
        <f>IF(OR(D638=0,D638=""),"",COUNTA($D$563:D638))</f>
        <v>48</v>
      </c>
      <c r="C638" s="17" t="s">
        <v>533</v>
      </c>
      <c r="D638" s="9">
        <v>1959</v>
      </c>
      <c r="E638" s="31">
        <v>2059.6</v>
      </c>
      <c r="F638" s="31">
        <v>881.7</v>
      </c>
      <c r="G638" s="31">
        <v>299</v>
      </c>
      <c r="H638" s="9">
        <v>620</v>
      </c>
      <c r="I638" s="9">
        <v>1095</v>
      </c>
      <c r="J638" s="9">
        <v>0</v>
      </c>
      <c r="K638" s="9">
        <v>375</v>
      </c>
      <c r="L638" s="9">
        <v>480</v>
      </c>
      <c r="M638" s="9">
        <v>0</v>
      </c>
      <c r="N638" s="9">
        <v>465</v>
      </c>
      <c r="O638" s="9">
        <v>78</v>
      </c>
      <c r="P638" s="9">
        <v>305</v>
      </c>
      <c r="Q638" s="9">
        <v>60</v>
      </c>
      <c r="R638" s="9">
        <v>430</v>
      </c>
      <c r="S638" s="9">
        <v>33</v>
      </c>
      <c r="T638" s="9">
        <f t="shared" si="71"/>
        <v>83.631200000000007</v>
      </c>
      <c r="U638" s="13">
        <f t="shared" si="75"/>
        <v>3941</v>
      </c>
      <c r="V638" s="13">
        <f t="shared" si="72"/>
        <v>7020.52</v>
      </c>
      <c r="W638" s="36">
        <f t="shared" si="73"/>
        <v>8289130.4199999999</v>
      </c>
      <c r="X638" s="15" t="s">
        <v>42</v>
      </c>
      <c r="Y638" s="9" t="s">
        <v>28</v>
      </c>
      <c r="Z638" s="34">
        <v>0</v>
      </c>
      <c r="AA638" s="34">
        <v>0</v>
      </c>
      <c r="AB638" s="34">
        <v>0</v>
      </c>
      <c r="AC638" s="13">
        <f t="shared" si="74"/>
        <v>8289130.4199999999</v>
      </c>
    </row>
    <row r="639" spans="1:29" ht="21.75" customHeight="1" x14ac:dyDescent="0.3">
      <c r="A639" s="3">
        <v>2016</v>
      </c>
      <c r="B639" s="30">
        <f>IF(OR(D639=0,D639=""),"",COUNTA($D$563:D639))</f>
        <v>49</v>
      </c>
      <c r="C639" s="17" t="s">
        <v>633</v>
      </c>
      <c r="D639" s="9">
        <v>1959</v>
      </c>
      <c r="E639" s="31">
        <v>3381.6</v>
      </c>
      <c r="F639" s="31">
        <v>2475.3000000000002</v>
      </c>
      <c r="G639" s="31">
        <v>63</v>
      </c>
      <c r="H639" s="9">
        <v>620</v>
      </c>
      <c r="I639" s="9">
        <v>1095</v>
      </c>
      <c r="J639" s="9">
        <v>0</v>
      </c>
      <c r="K639" s="9">
        <v>375</v>
      </c>
      <c r="L639" s="9">
        <v>480</v>
      </c>
      <c r="M639" s="9">
        <v>0</v>
      </c>
      <c r="N639" s="9">
        <v>465</v>
      </c>
      <c r="O639" s="9">
        <v>78</v>
      </c>
      <c r="P639" s="9">
        <v>305</v>
      </c>
      <c r="Q639" s="9">
        <v>60</v>
      </c>
      <c r="R639" s="9">
        <v>430</v>
      </c>
      <c r="S639" s="9">
        <v>33</v>
      </c>
      <c r="T639" s="9">
        <f t="shared" si="71"/>
        <v>83.631200000000007</v>
      </c>
      <c r="U639" s="13">
        <f t="shared" si="75"/>
        <v>3941</v>
      </c>
      <c r="V639" s="13">
        <f t="shared" si="72"/>
        <v>5361.74</v>
      </c>
      <c r="W639" s="36">
        <f t="shared" si="73"/>
        <v>13609692.869999999</v>
      </c>
      <c r="X639" s="15" t="s">
        <v>42</v>
      </c>
      <c r="Y639" s="9" t="s">
        <v>28</v>
      </c>
      <c r="Z639" s="34">
        <v>0</v>
      </c>
      <c r="AA639" s="34">
        <v>0</v>
      </c>
      <c r="AB639" s="34">
        <v>0</v>
      </c>
      <c r="AC639" s="13">
        <f t="shared" si="74"/>
        <v>13609692.869999999</v>
      </c>
    </row>
    <row r="640" spans="1:29" ht="21.75" customHeight="1" x14ac:dyDescent="0.3">
      <c r="A640" s="3"/>
      <c r="B640" s="30">
        <f>IF(OR(D640=0,D640=""),"",COUNTA($D$563:D640))</f>
        <v>50</v>
      </c>
      <c r="C640" s="17" t="s">
        <v>591</v>
      </c>
      <c r="D640" s="9">
        <v>1959</v>
      </c>
      <c r="E640" s="31">
        <v>276.89999999999998</v>
      </c>
      <c r="F640" s="31">
        <v>252.9</v>
      </c>
      <c r="G640" s="31">
        <v>0</v>
      </c>
      <c r="H640" s="9">
        <v>620</v>
      </c>
      <c r="I640" s="9">
        <v>0</v>
      </c>
      <c r="J640" s="9">
        <v>0</v>
      </c>
      <c r="K640" s="9">
        <v>0</v>
      </c>
      <c r="L640" s="9">
        <v>0</v>
      </c>
      <c r="M640" s="9">
        <v>0</v>
      </c>
      <c r="N640" s="9">
        <v>0</v>
      </c>
      <c r="O640" s="9">
        <v>0</v>
      </c>
      <c r="P640" s="9">
        <v>0</v>
      </c>
      <c r="Q640" s="9">
        <v>0</v>
      </c>
      <c r="R640" s="9">
        <v>0</v>
      </c>
      <c r="S640" s="9">
        <v>0</v>
      </c>
      <c r="T640" s="9">
        <f t="shared" si="71"/>
        <v>13.268000000000001</v>
      </c>
      <c r="U640" s="13">
        <f t="shared" si="75"/>
        <v>620</v>
      </c>
      <c r="V640" s="13">
        <f t="shared" si="72"/>
        <v>693.36</v>
      </c>
      <c r="W640" s="36">
        <f t="shared" si="73"/>
        <v>175351.91</v>
      </c>
      <c r="X640" s="15" t="s">
        <v>42</v>
      </c>
      <c r="Y640" s="9"/>
      <c r="Z640" s="34">
        <v>0</v>
      </c>
      <c r="AA640" s="34">
        <v>0</v>
      </c>
      <c r="AB640" s="34">
        <v>0</v>
      </c>
      <c r="AC640" s="13">
        <f t="shared" si="74"/>
        <v>175351.91</v>
      </c>
    </row>
    <row r="641" spans="1:29" ht="21.75" customHeight="1" x14ac:dyDescent="0.3">
      <c r="A641" s="3">
        <v>2016</v>
      </c>
      <c r="B641" s="30">
        <f>IF(OR(D641=0,D641=""),"",COUNTA($D$563:D641))</f>
        <v>51</v>
      </c>
      <c r="C641" s="17" t="s">
        <v>634</v>
      </c>
      <c r="D641" s="9">
        <v>1959</v>
      </c>
      <c r="E641" s="31">
        <v>2155.1</v>
      </c>
      <c r="F641" s="31">
        <v>1179.3</v>
      </c>
      <c r="G641" s="31">
        <v>0</v>
      </c>
      <c r="H641" s="9">
        <v>620</v>
      </c>
      <c r="I641" s="9">
        <v>1095</v>
      </c>
      <c r="J641" s="9">
        <v>0</v>
      </c>
      <c r="K641" s="9">
        <v>375</v>
      </c>
      <c r="L641" s="9">
        <v>480</v>
      </c>
      <c r="M641" s="9">
        <v>0</v>
      </c>
      <c r="N641" s="9">
        <v>465</v>
      </c>
      <c r="O641" s="9">
        <v>78</v>
      </c>
      <c r="P641" s="9">
        <v>305</v>
      </c>
      <c r="Q641" s="9">
        <v>60</v>
      </c>
      <c r="R641" s="9">
        <v>430</v>
      </c>
      <c r="S641" s="9">
        <v>33</v>
      </c>
      <c r="T641" s="9">
        <f t="shared" si="71"/>
        <v>83.631200000000007</v>
      </c>
      <c r="U641" s="13">
        <f t="shared" si="75"/>
        <v>3941</v>
      </c>
      <c r="V641" s="13">
        <f t="shared" si="72"/>
        <v>7354.77</v>
      </c>
      <c r="W641" s="36">
        <f t="shared" si="73"/>
        <v>8673482.6999999993</v>
      </c>
      <c r="X641" s="15" t="s">
        <v>42</v>
      </c>
      <c r="Y641" s="9" t="s">
        <v>28</v>
      </c>
      <c r="Z641" s="34">
        <v>0</v>
      </c>
      <c r="AA641" s="34">
        <v>0</v>
      </c>
      <c r="AB641" s="34">
        <v>0</v>
      </c>
      <c r="AC641" s="13">
        <f t="shared" si="74"/>
        <v>8673482.6999999993</v>
      </c>
    </row>
    <row r="642" spans="1:29" ht="21.75" customHeight="1" x14ac:dyDescent="0.3">
      <c r="A642" s="3">
        <v>2016</v>
      </c>
      <c r="B642" s="30">
        <f>IF(OR(D642=0,D642=""),"",COUNTA($D$563:D642))</f>
        <v>52</v>
      </c>
      <c r="C642" s="17" t="s">
        <v>635</v>
      </c>
      <c r="D642" s="9">
        <v>1959</v>
      </c>
      <c r="E642" s="31">
        <v>2138.1</v>
      </c>
      <c r="F642" s="31">
        <v>1162.9000000000001</v>
      </c>
      <c r="G642" s="31">
        <v>0</v>
      </c>
      <c r="H642" s="9">
        <v>620</v>
      </c>
      <c r="I642" s="9">
        <v>1095</v>
      </c>
      <c r="J642" s="9">
        <v>0</v>
      </c>
      <c r="K642" s="9">
        <v>375</v>
      </c>
      <c r="L642" s="9">
        <v>480</v>
      </c>
      <c r="M642" s="9">
        <v>0</v>
      </c>
      <c r="N642" s="9">
        <v>465</v>
      </c>
      <c r="O642" s="9">
        <v>78</v>
      </c>
      <c r="P642" s="9">
        <v>305</v>
      </c>
      <c r="Q642" s="9">
        <v>60</v>
      </c>
      <c r="R642" s="9">
        <v>430</v>
      </c>
      <c r="S642" s="9">
        <v>33</v>
      </c>
      <c r="T642" s="9">
        <f t="shared" si="71"/>
        <v>83.631200000000007</v>
      </c>
      <c r="U642" s="13">
        <f t="shared" si="75"/>
        <v>3941</v>
      </c>
      <c r="V642" s="13">
        <f t="shared" si="72"/>
        <v>7399.66</v>
      </c>
      <c r="W642" s="36">
        <f t="shared" si="73"/>
        <v>8605063.9700000007</v>
      </c>
      <c r="X642" s="15" t="s">
        <v>42</v>
      </c>
      <c r="Y642" s="9" t="s">
        <v>28</v>
      </c>
      <c r="Z642" s="34">
        <v>0</v>
      </c>
      <c r="AA642" s="34">
        <v>0</v>
      </c>
      <c r="AB642" s="34">
        <v>0</v>
      </c>
      <c r="AC642" s="13">
        <f t="shared" si="74"/>
        <v>8605063.9700000007</v>
      </c>
    </row>
    <row r="643" spans="1:29" ht="21.75" customHeight="1" x14ac:dyDescent="0.3">
      <c r="A643" s="3">
        <v>2016</v>
      </c>
      <c r="B643" s="30">
        <f>IF(OR(D643=0,D643=""),"",COUNTA($D$563:D643))</f>
        <v>53</v>
      </c>
      <c r="C643" s="17" t="s">
        <v>303</v>
      </c>
      <c r="D643" s="9">
        <v>1959</v>
      </c>
      <c r="E643" s="31">
        <v>1336.25</v>
      </c>
      <c r="F643" s="31">
        <v>1188.98</v>
      </c>
      <c r="G643" s="31">
        <v>0</v>
      </c>
      <c r="H643" s="9">
        <v>620</v>
      </c>
      <c r="I643" s="9">
        <v>0</v>
      </c>
      <c r="J643" s="9">
        <v>0</v>
      </c>
      <c r="K643" s="9">
        <v>375</v>
      </c>
      <c r="L643" s="9">
        <v>480</v>
      </c>
      <c r="M643" s="9">
        <v>0</v>
      </c>
      <c r="N643" s="9">
        <v>465</v>
      </c>
      <c r="O643" s="9">
        <v>78</v>
      </c>
      <c r="P643" s="9">
        <v>305</v>
      </c>
      <c r="Q643" s="9">
        <v>60</v>
      </c>
      <c r="R643" s="9">
        <v>430</v>
      </c>
      <c r="S643" s="9">
        <v>24</v>
      </c>
      <c r="T643" s="9">
        <f t="shared" si="71"/>
        <v>60.1982</v>
      </c>
      <c r="U643" s="13">
        <f t="shared" si="75"/>
        <v>2837</v>
      </c>
      <c r="V643" s="13">
        <f t="shared" si="72"/>
        <v>3256.05</v>
      </c>
      <c r="W643" s="36">
        <f t="shared" si="73"/>
        <v>3871381.09</v>
      </c>
      <c r="X643" s="15" t="s">
        <v>42</v>
      </c>
      <c r="Y643" s="9" t="s">
        <v>28</v>
      </c>
      <c r="Z643" s="34">
        <v>0</v>
      </c>
      <c r="AA643" s="34">
        <v>0</v>
      </c>
      <c r="AB643" s="34">
        <v>0</v>
      </c>
      <c r="AC643" s="13">
        <f t="shared" si="74"/>
        <v>3871381.09</v>
      </c>
    </row>
    <row r="644" spans="1:29" s="2" customFormat="1" ht="21.75" customHeight="1" x14ac:dyDescent="0.3">
      <c r="A644" s="8">
        <v>2016</v>
      </c>
      <c r="B644" s="30">
        <f>IF(OR(D644=0,D644=""),"",COUNTA($D$563:D644))</f>
        <v>54</v>
      </c>
      <c r="C644" s="17" t="s">
        <v>503</v>
      </c>
      <c r="D644" s="9">
        <v>1960</v>
      </c>
      <c r="E644" s="31">
        <v>304.3</v>
      </c>
      <c r="F644" s="31">
        <v>278</v>
      </c>
      <c r="G644" s="31">
        <v>0</v>
      </c>
      <c r="H644" s="9">
        <v>620</v>
      </c>
      <c r="I644" s="9">
        <v>0</v>
      </c>
      <c r="J644" s="9">
        <v>0</v>
      </c>
      <c r="K644" s="9">
        <v>0</v>
      </c>
      <c r="L644" s="9">
        <v>0</v>
      </c>
      <c r="M644" s="9">
        <v>0</v>
      </c>
      <c r="N644" s="9">
        <v>0</v>
      </c>
      <c r="O644" s="9">
        <v>0</v>
      </c>
      <c r="P644" s="9">
        <v>0</v>
      </c>
      <c r="Q644" s="9">
        <v>0</v>
      </c>
      <c r="R644" s="9">
        <v>0</v>
      </c>
      <c r="S644" s="9">
        <v>5</v>
      </c>
      <c r="T644" s="9">
        <f t="shared" ref="T644:T663" si="76">(H644+I644+J644+K644+L644+M644+N644+O644+P644+Q644+R644)*0.0214</f>
        <v>13.268000000000001</v>
      </c>
      <c r="U644" s="13">
        <f t="shared" si="75"/>
        <v>625</v>
      </c>
      <c r="V644" s="13">
        <f t="shared" ref="V644:V663" si="77">W644/(F644+G644)</f>
        <v>698.65</v>
      </c>
      <c r="W644" s="36">
        <f t="shared" ref="W644:W663" si="78">(U644+T644)*E644</f>
        <v>194224.95</v>
      </c>
      <c r="X644" s="15" t="s">
        <v>42</v>
      </c>
      <c r="Y644" s="9" t="s">
        <v>28</v>
      </c>
      <c r="Z644" s="34">
        <v>0</v>
      </c>
      <c r="AA644" s="34">
        <v>0</v>
      </c>
      <c r="AB644" s="34">
        <v>0</v>
      </c>
      <c r="AC644" s="13">
        <f t="shared" ref="AC644:AC663" si="79">W644</f>
        <v>194224.95</v>
      </c>
    </row>
    <row r="645" spans="1:29" ht="21.75" customHeight="1" x14ac:dyDescent="0.3">
      <c r="A645" s="3">
        <v>2016</v>
      </c>
      <c r="B645" s="30">
        <f>IF(OR(D645=0,D645=""),"",COUNTA($D$563:D645))</f>
        <v>55</v>
      </c>
      <c r="C645" s="17" t="s">
        <v>409</v>
      </c>
      <c r="D645" s="9">
        <v>1960</v>
      </c>
      <c r="E645" s="31">
        <v>549.9</v>
      </c>
      <c r="F645" s="31">
        <v>405.9</v>
      </c>
      <c r="G645" s="31">
        <v>0</v>
      </c>
      <c r="H645" s="9">
        <v>620</v>
      </c>
      <c r="I645" s="9">
        <v>1095</v>
      </c>
      <c r="J645" s="9">
        <v>0</v>
      </c>
      <c r="K645" s="9">
        <v>375</v>
      </c>
      <c r="L645" s="9">
        <v>480</v>
      </c>
      <c r="M645" s="9">
        <v>0</v>
      </c>
      <c r="N645" s="9">
        <v>465</v>
      </c>
      <c r="O645" s="9">
        <v>78</v>
      </c>
      <c r="P645" s="9">
        <v>305</v>
      </c>
      <c r="Q645" s="9">
        <v>60</v>
      </c>
      <c r="R645" s="9">
        <v>430</v>
      </c>
      <c r="S645" s="9">
        <v>33</v>
      </c>
      <c r="T645" s="9">
        <f t="shared" si="76"/>
        <v>83.631200000000007</v>
      </c>
      <c r="U645" s="13">
        <f t="shared" si="75"/>
        <v>3941</v>
      </c>
      <c r="V645" s="13">
        <f t="shared" si="77"/>
        <v>5452.44</v>
      </c>
      <c r="W645" s="36">
        <f t="shared" si="78"/>
        <v>2213144.7000000002</v>
      </c>
      <c r="X645" s="15" t="s">
        <v>42</v>
      </c>
      <c r="Y645" s="9" t="s">
        <v>28</v>
      </c>
      <c r="Z645" s="34">
        <v>0</v>
      </c>
      <c r="AA645" s="34">
        <v>0</v>
      </c>
      <c r="AB645" s="34">
        <v>0</v>
      </c>
      <c r="AC645" s="13">
        <f t="shared" si="79"/>
        <v>2213144.7000000002</v>
      </c>
    </row>
    <row r="646" spans="1:29" ht="21.75" customHeight="1" x14ac:dyDescent="0.3">
      <c r="A646" s="3">
        <v>2016</v>
      </c>
      <c r="B646" s="30">
        <f>IF(OR(D646=0,D646=""),"",COUNTA($D$563:D646))</f>
        <v>56</v>
      </c>
      <c r="C646" s="17" t="s">
        <v>304</v>
      </c>
      <c r="D646" s="9">
        <v>1960</v>
      </c>
      <c r="E646" s="31">
        <v>6744.9</v>
      </c>
      <c r="F646" s="31">
        <v>6119.29</v>
      </c>
      <c r="G646" s="31">
        <v>400.2</v>
      </c>
      <c r="H646" s="9">
        <v>620</v>
      </c>
      <c r="I646" s="9">
        <v>1095</v>
      </c>
      <c r="J646" s="9">
        <v>0</v>
      </c>
      <c r="K646" s="9">
        <v>375</v>
      </c>
      <c r="L646" s="9">
        <v>480</v>
      </c>
      <c r="M646" s="9">
        <v>0</v>
      </c>
      <c r="N646" s="9">
        <v>465</v>
      </c>
      <c r="O646" s="9">
        <v>78</v>
      </c>
      <c r="P646" s="9">
        <v>305</v>
      </c>
      <c r="Q646" s="9">
        <v>60</v>
      </c>
      <c r="R646" s="9">
        <v>430</v>
      </c>
      <c r="S646" s="9">
        <v>33</v>
      </c>
      <c r="T646" s="9">
        <f t="shared" si="76"/>
        <v>83.631200000000007</v>
      </c>
      <c r="U646" s="13">
        <f t="shared" si="75"/>
        <v>3941</v>
      </c>
      <c r="V646" s="13">
        <f t="shared" si="77"/>
        <v>4163.78</v>
      </c>
      <c r="W646" s="36">
        <f t="shared" si="78"/>
        <v>27145734.98</v>
      </c>
      <c r="X646" s="15" t="s">
        <v>42</v>
      </c>
      <c r="Y646" s="9" t="s">
        <v>28</v>
      </c>
      <c r="Z646" s="34">
        <v>0</v>
      </c>
      <c r="AA646" s="34">
        <v>0</v>
      </c>
      <c r="AB646" s="34">
        <v>0</v>
      </c>
      <c r="AC646" s="13">
        <f t="shared" si="79"/>
        <v>27145734.98</v>
      </c>
    </row>
    <row r="647" spans="1:29" ht="21.75" customHeight="1" x14ac:dyDescent="0.3">
      <c r="A647" s="3">
        <v>2016</v>
      </c>
      <c r="B647" s="30">
        <f>IF(OR(D647=0,D647=""),"",COUNTA($D$563:D647))</f>
        <v>57</v>
      </c>
      <c r="C647" s="17" t="s">
        <v>305</v>
      </c>
      <c r="D647" s="9">
        <v>1960</v>
      </c>
      <c r="E647" s="31">
        <v>2086.5</v>
      </c>
      <c r="F647" s="31">
        <v>1204.2</v>
      </c>
      <c r="G647" s="31">
        <v>0</v>
      </c>
      <c r="H647" s="9">
        <v>620</v>
      </c>
      <c r="I647" s="9">
        <v>1095</v>
      </c>
      <c r="J647" s="9">
        <v>0</v>
      </c>
      <c r="K647" s="9">
        <v>375</v>
      </c>
      <c r="L647" s="9">
        <v>480</v>
      </c>
      <c r="M647" s="9">
        <v>0</v>
      </c>
      <c r="N647" s="9">
        <v>465</v>
      </c>
      <c r="O647" s="9">
        <v>78</v>
      </c>
      <c r="P647" s="9">
        <v>305</v>
      </c>
      <c r="Q647" s="9">
        <v>60</v>
      </c>
      <c r="R647" s="9">
        <v>430</v>
      </c>
      <c r="S647" s="9">
        <v>33</v>
      </c>
      <c r="T647" s="9">
        <f t="shared" si="76"/>
        <v>83.631200000000007</v>
      </c>
      <c r="U647" s="13">
        <f t="shared" ref="U647:U668" si="80">H647+P647+I647+J647+K647+L647+M647+N647+O647+Q647+R647+S647</f>
        <v>3941</v>
      </c>
      <c r="V647" s="13">
        <f t="shared" si="77"/>
        <v>6973.42</v>
      </c>
      <c r="W647" s="36">
        <f t="shared" si="78"/>
        <v>8397393</v>
      </c>
      <c r="X647" s="15" t="s">
        <v>42</v>
      </c>
      <c r="Y647" s="9" t="s">
        <v>28</v>
      </c>
      <c r="Z647" s="34">
        <v>0</v>
      </c>
      <c r="AA647" s="34">
        <v>0</v>
      </c>
      <c r="AB647" s="34">
        <v>0</v>
      </c>
      <c r="AC647" s="13">
        <f t="shared" si="79"/>
        <v>8397393</v>
      </c>
    </row>
    <row r="648" spans="1:29" ht="21.75" customHeight="1" x14ac:dyDescent="0.3">
      <c r="A648" s="3">
        <v>2016</v>
      </c>
      <c r="B648" s="30">
        <f>IF(OR(D648=0,D648=""),"",COUNTA($D$563:D648))</f>
        <v>58</v>
      </c>
      <c r="C648" s="17" t="s">
        <v>306</v>
      </c>
      <c r="D648" s="9">
        <v>1960</v>
      </c>
      <c r="E648" s="31">
        <v>1738</v>
      </c>
      <c r="F648" s="31">
        <v>1281</v>
      </c>
      <c r="G648" s="31">
        <v>0</v>
      </c>
      <c r="H648" s="9">
        <v>620</v>
      </c>
      <c r="I648" s="9">
        <v>1095</v>
      </c>
      <c r="J648" s="9">
        <v>0</v>
      </c>
      <c r="K648" s="9">
        <v>375</v>
      </c>
      <c r="L648" s="9">
        <v>480</v>
      </c>
      <c r="M648" s="9">
        <v>0</v>
      </c>
      <c r="N648" s="9">
        <v>465</v>
      </c>
      <c r="O648" s="9">
        <v>78</v>
      </c>
      <c r="P648" s="9">
        <v>305</v>
      </c>
      <c r="Q648" s="9">
        <v>60</v>
      </c>
      <c r="R648" s="9">
        <v>430</v>
      </c>
      <c r="S648" s="9">
        <v>33</v>
      </c>
      <c r="T648" s="9">
        <f t="shared" si="76"/>
        <v>83.631200000000007</v>
      </c>
      <c r="U648" s="13">
        <f t="shared" si="80"/>
        <v>3941</v>
      </c>
      <c r="V648" s="13">
        <f t="shared" si="77"/>
        <v>5460.43</v>
      </c>
      <c r="W648" s="36">
        <f t="shared" si="78"/>
        <v>6994809.0300000003</v>
      </c>
      <c r="X648" s="15" t="s">
        <v>42</v>
      </c>
      <c r="Y648" s="9" t="s">
        <v>28</v>
      </c>
      <c r="Z648" s="34">
        <v>0</v>
      </c>
      <c r="AA648" s="34">
        <v>0</v>
      </c>
      <c r="AB648" s="34">
        <v>0</v>
      </c>
      <c r="AC648" s="13">
        <f t="shared" si="79"/>
        <v>6994809.0300000003</v>
      </c>
    </row>
    <row r="649" spans="1:29" ht="21.75" customHeight="1" x14ac:dyDescent="0.3">
      <c r="A649" s="3">
        <v>2016</v>
      </c>
      <c r="B649" s="30">
        <f>IF(OR(D649=0,D649=""),"",COUNTA($D$563:D649))</f>
        <v>59</v>
      </c>
      <c r="C649" s="17" t="s">
        <v>307</v>
      </c>
      <c r="D649" s="9">
        <v>1960</v>
      </c>
      <c r="E649" s="31">
        <v>1469.84</v>
      </c>
      <c r="F649" s="31">
        <v>1191.57</v>
      </c>
      <c r="G649" s="31">
        <v>82.8</v>
      </c>
      <c r="H649" s="9">
        <v>620</v>
      </c>
      <c r="I649" s="9">
        <v>1095</v>
      </c>
      <c r="J649" s="9">
        <v>0</v>
      </c>
      <c r="K649" s="9">
        <v>375</v>
      </c>
      <c r="L649" s="9">
        <v>480</v>
      </c>
      <c r="M649" s="9">
        <v>0</v>
      </c>
      <c r="N649" s="9">
        <v>465</v>
      </c>
      <c r="O649" s="9">
        <v>78</v>
      </c>
      <c r="P649" s="9">
        <v>305</v>
      </c>
      <c r="Q649" s="9">
        <v>60</v>
      </c>
      <c r="R649" s="9">
        <v>430</v>
      </c>
      <c r="S649" s="9">
        <v>33</v>
      </c>
      <c r="T649" s="9">
        <f t="shared" si="76"/>
        <v>83.631200000000007</v>
      </c>
      <c r="U649" s="13">
        <f t="shared" si="80"/>
        <v>3941</v>
      </c>
      <c r="V649" s="13">
        <f t="shared" si="77"/>
        <v>4641.95</v>
      </c>
      <c r="W649" s="36">
        <f t="shared" si="78"/>
        <v>5915563.9199999999</v>
      </c>
      <c r="X649" s="15" t="s">
        <v>42</v>
      </c>
      <c r="Y649" s="9" t="s">
        <v>28</v>
      </c>
      <c r="Z649" s="34">
        <v>0</v>
      </c>
      <c r="AA649" s="34">
        <v>0</v>
      </c>
      <c r="AB649" s="34">
        <v>0</v>
      </c>
      <c r="AC649" s="13">
        <f t="shared" si="79"/>
        <v>5915563.9199999999</v>
      </c>
    </row>
    <row r="650" spans="1:29" ht="21.75" customHeight="1" x14ac:dyDescent="0.3">
      <c r="A650" s="3">
        <v>2016</v>
      </c>
      <c r="B650" s="30">
        <f>IF(OR(D650=0,D650=""),"",COUNTA($D$563:D650))</f>
        <v>60</v>
      </c>
      <c r="C650" s="17" t="s">
        <v>308</v>
      </c>
      <c r="D650" s="9">
        <v>1960</v>
      </c>
      <c r="E650" s="31">
        <v>3783.9</v>
      </c>
      <c r="F650" s="31">
        <v>2596.1</v>
      </c>
      <c r="G650" s="31">
        <v>0</v>
      </c>
      <c r="H650" s="9">
        <v>620</v>
      </c>
      <c r="I650" s="9">
        <v>1095</v>
      </c>
      <c r="J650" s="9">
        <v>0</v>
      </c>
      <c r="K650" s="9">
        <v>375</v>
      </c>
      <c r="L650" s="9">
        <v>480</v>
      </c>
      <c r="M650" s="9">
        <v>0</v>
      </c>
      <c r="N650" s="9">
        <v>465</v>
      </c>
      <c r="O650" s="9">
        <v>78</v>
      </c>
      <c r="P650" s="9">
        <v>305</v>
      </c>
      <c r="Q650" s="9">
        <v>60</v>
      </c>
      <c r="R650" s="9">
        <v>430</v>
      </c>
      <c r="S650" s="9">
        <v>33</v>
      </c>
      <c r="T650" s="9">
        <f t="shared" si="76"/>
        <v>83.631200000000007</v>
      </c>
      <c r="U650" s="13">
        <f t="shared" si="80"/>
        <v>3941</v>
      </c>
      <c r="V650" s="13">
        <f t="shared" si="77"/>
        <v>5866.03</v>
      </c>
      <c r="W650" s="36">
        <f t="shared" si="78"/>
        <v>15228802</v>
      </c>
      <c r="X650" s="15" t="s">
        <v>42</v>
      </c>
      <c r="Y650" s="9"/>
      <c r="Z650" s="34">
        <v>0</v>
      </c>
      <c r="AA650" s="34">
        <v>0</v>
      </c>
      <c r="AB650" s="34">
        <v>0</v>
      </c>
      <c r="AC650" s="13">
        <f t="shared" si="79"/>
        <v>15228802</v>
      </c>
    </row>
    <row r="651" spans="1:29" ht="21.75" customHeight="1" x14ac:dyDescent="0.3">
      <c r="A651" s="3">
        <v>2016</v>
      </c>
      <c r="B651" s="30">
        <f>IF(OR(D651=0,D651=""),"",COUNTA($D$563:D651))</f>
        <v>61</v>
      </c>
      <c r="C651" s="17" t="s">
        <v>309</v>
      </c>
      <c r="D651" s="9">
        <v>1960</v>
      </c>
      <c r="E651" s="31">
        <v>3435.3</v>
      </c>
      <c r="F651" s="31">
        <v>2016.1</v>
      </c>
      <c r="G651" s="31">
        <v>0</v>
      </c>
      <c r="H651" s="9">
        <v>620</v>
      </c>
      <c r="I651" s="9">
        <v>1095</v>
      </c>
      <c r="J651" s="9">
        <v>0</v>
      </c>
      <c r="K651" s="9">
        <v>375</v>
      </c>
      <c r="L651" s="9">
        <v>480</v>
      </c>
      <c r="M651" s="9">
        <v>0</v>
      </c>
      <c r="N651" s="9">
        <v>465</v>
      </c>
      <c r="O651" s="9">
        <v>78</v>
      </c>
      <c r="P651" s="9">
        <v>305</v>
      </c>
      <c r="Q651" s="9">
        <v>60</v>
      </c>
      <c r="R651" s="9">
        <v>430</v>
      </c>
      <c r="S651" s="9">
        <v>33</v>
      </c>
      <c r="T651" s="9">
        <f t="shared" si="76"/>
        <v>83.631200000000007</v>
      </c>
      <c r="U651" s="13">
        <f t="shared" si="80"/>
        <v>3941</v>
      </c>
      <c r="V651" s="13">
        <f t="shared" si="77"/>
        <v>6857.7</v>
      </c>
      <c r="W651" s="36">
        <f t="shared" si="78"/>
        <v>13825815.560000001</v>
      </c>
      <c r="X651" s="15" t="s">
        <v>42</v>
      </c>
      <c r="Y651" s="9"/>
      <c r="Z651" s="34">
        <v>0</v>
      </c>
      <c r="AA651" s="34">
        <v>0</v>
      </c>
      <c r="AB651" s="34">
        <v>0</v>
      </c>
      <c r="AC651" s="13">
        <f t="shared" si="79"/>
        <v>13825815.560000001</v>
      </c>
    </row>
    <row r="652" spans="1:29" ht="21.75" customHeight="1" x14ac:dyDescent="0.3">
      <c r="A652" s="3">
        <v>2016</v>
      </c>
      <c r="B652" s="30">
        <f>IF(OR(D652=0,D652=""),"",COUNTA($D$563:D652))</f>
        <v>62</v>
      </c>
      <c r="C652" s="17" t="s">
        <v>310</v>
      </c>
      <c r="D652" s="9">
        <v>1960</v>
      </c>
      <c r="E652" s="31">
        <v>2037.3</v>
      </c>
      <c r="F652" s="31">
        <v>1272.0999999999999</v>
      </c>
      <c r="G652" s="31">
        <v>0</v>
      </c>
      <c r="H652" s="9">
        <v>620</v>
      </c>
      <c r="I652" s="9">
        <v>1095</v>
      </c>
      <c r="J652" s="9">
        <v>0</v>
      </c>
      <c r="K652" s="9">
        <v>375</v>
      </c>
      <c r="L652" s="9">
        <v>480</v>
      </c>
      <c r="M652" s="9">
        <v>0</v>
      </c>
      <c r="N652" s="9">
        <v>465</v>
      </c>
      <c r="O652" s="9">
        <v>78</v>
      </c>
      <c r="P652" s="9">
        <v>305</v>
      </c>
      <c r="Q652" s="9">
        <v>60</v>
      </c>
      <c r="R652" s="9">
        <v>430</v>
      </c>
      <c r="S652" s="9">
        <v>33</v>
      </c>
      <c r="T652" s="9">
        <f t="shared" si="76"/>
        <v>83.631200000000007</v>
      </c>
      <c r="U652" s="13">
        <f t="shared" si="80"/>
        <v>3941</v>
      </c>
      <c r="V652" s="13">
        <f t="shared" si="77"/>
        <v>6445.55</v>
      </c>
      <c r="W652" s="36">
        <f t="shared" si="78"/>
        <v>8199381.1399999997</v>
      </c>
      <c r="X652" s="15" t="s">
        <v>42</v>
      </c>
      <c r="Y652" s="9"/>
      <c r="Z652" s="34">
        <v>0</v>
      </c>
      <c r="AA652" s="34">
        <v>0</v>
      </c>
      <c r="AB652" s="34">
        <v>0</v>
      </c>
      <c r="AC652" s="13">
        <f t="shared" si="79"/>
        <v>8199381.1399999997</v>
      </c>
    </row>
    <row r="653" spans="1:29" ht="21.75" customHeight="1" x14ac:dyDescent="0.3">
      <c r="A653" s="3">
        <v>2016</v>
      </c>
      <c r="B653" s="30">
        <f>IF(OR(D653=0,D653=""),"",COUNTA($D$563:D653))</f>
        <v>63</v>
      </c>
      <c r="C653" s="17" t="s">
        <v>683</v>
      </c>
      <c r="D653" s="9">
        <v>1960</v>
      </c>
      <c r="E653" s="31">
        <v>2047.7</v>
      </c>
      <c r="F653" s="31">
        <v>1244</v>
      </c>
      <c r="G653" s="31">
        <v>0</v>
      </c>
      <c r="H653" s="9">
        <v>620</v>
      </c>
      <c r="I653" s="9">
        <v>1095</v>
      </c>
      <c r="J653" s="9">
        <v>0</v>
      </c>
      <c r="K653" s="9">
        <v>375</v>
      </c>
      <c r="L653" s="9">
        <v>480</v>
      </c>
      <c r="M653" s="9">
        <v>0</v>
      </c>
      <c r="N653" s="9">
        <v>465</v>
      </c>
      <c r="O653" s="9">
        <v>78</v>
      </c>
      <c r="P653" s="9">
        <v>305</v>
      </c>
      <c r="Q653" s="9">
        <v>60</v>
      </c>
      <c r="R653" s="9">
        <v>430</v>
      </c>
      <c r="S653" s="9">
        <v>33</v>
      </c>
      <c r="T653" s="9">
        <f t="shared" si="76"/>
        <v>83.631200000000007</v>
      </c>
      <c r="U653" s="13">
        <f t="shared" si="80"/>
        <v>3941</v>
      </c>
      <c r="V653" s="13">
        <f t="shared" si="77"/>
        <v>6624.79</v>
      </c>
      <c r="W653" s="36">
        <f t="shared" si="78"/>
        <v>8241237.3099999996</v>
      </c>
      <c r="X653" s="15" t="s">
        <v>42</v>
      </c>
      <c r="Y653" s="9"/>
      <c r="Z653" s="34">
        <v>0</v>
      </c>
      <c r="AA653" s="34">
        <v>0</v>
      </c>
      <c r="AB653" s="34">
        <v>0</v>
      </c>
      <c r="AC653" s="13">
        <f t="shared" si="79"/>
        <v>8241237.3099999996</v>
      </c>
    </row>
    <row r="654" spans="1:29" ht="21.75" customHeight="1" x14ac:dyDescent="0.3">
      <c r="A654" s="3">
        <v>2016</v>
      </c>
      <c r="B654" s="30">
        <f>IF(OR(D654=0,D654=""),"",COUNTA($D$563:D654))</f>
        <v>64</v>
      </c>
      <c r="C654" s="17" t="s">
        <v>311</v>
      </c>
      <c r="D654" s="9">
        <v>1960</v>
      </c>
      <c r="E654" s="31">
        <v>4000.3</v>
      </c>
      <c r="F654" s="31">
        <v>2544.8000000000002</v>
      </c>
      <c r="G654" s="31">
        <v>0</v>
      </c>
      <c r="H654" s="9">
        <v>620</v>
      </c>
      <c r="I654" s="9">
        <v>1095</v>
      </c>
      <c r="J654" s="9">
        <v>0</v>
      </c>
      <c r="K654" s="9">
        <v>375</v>
      </c>
      <c r="L654" s="9">
        <v>480</v>
      </c>
      <c r="M654" s="9">
        <v>0</v>
      </c>
      <c r="N654" s="9">
        <v>465</v>
      </c>
      <c r="O654" s="9">
        <v>78</v>
      </c>
      <c r="P654" s="9">
        <v>305</v>
      </c>
      <c r="Q654" s="9">
        <v>60</v>
      </c>
      <c r="R654" s="9">
        <v>430</v>
      </c>
      <c r="S654" s="9">
        <v>33</v>
      </c>
      <c r="T654" s="9">
        <f t="shared" si="76"/>
        <v>83.631200000000007</v>
      </c>
      <c r="U654" s="13">
        <f t="shared" si="80"/>
        <v>3941</v>
      </c>
      <c r="V654" s="13">
        <f t="shared" si="77"/>
        <v>6326.52</v>
      </c>
      <c r="W654" s="36">
        <f t="shared" si="78"/>
        <v>16099732.189999999</v>
      </c>
      <c r="X654" s="15" t="s">
        <v>42</v>
      </c>
      <c r="Y654" s="9"/>
      <c r="Z654" s="34">
        <v>0</v>
      </c>
      <c r="AA654" s="34">
        <v>0</v>
      </c>
      <c r="AB654" s="34">
        <v>0</v>
      </c>
      <c r="AC654" s="13">
        <f t="shared" si="79"/>
        <v>16099732.189999999</v>
      </c>
    </row>
    <row r="655" spans="1:29" ht="21.75" customHeight="1" x14ac:dyDescent="0.3">
      <c r="A655" s="3">
        <v>2016</v>
      </c>
      <c r="B655" s="30">
        <f>IF(OR(D655=0,D655=""),"",COUNTA($D$563:D655))</f>
        <v>65</v>
      </c>
      <c r="C655" s="17" t="s">
        <v>499</v>
      </c>
      <c r="D655" s="9">
        <v>1961</v>
      </c>
      <c r="E655" s="31">
        <v>2124.9499999999998</v>
      </c>
      <c r="F655" s="31">
        <v>1990.45</v>
      </c>
      <c r="G655" s="31">
        <v>0</v>
      </c>
      <c r="H655" s="9">
        <v>620</v>
      </c>
      <c r="I655" s="9">
        <v>1095</v>
      </c>
      <c r="J655" s="9">
        <v>0</v>
      </c>
      <c r="K655" s="9">
        <v>375</v>
      </c>
      <c r="L655" s="9">
        <v>480</v>
      </c>
      <c r="M655" s="9">
        <v>0</v>
      </c>
      <c r="N655" s="9">
        <v>465</v>
      </c>
      <c r="O655" s="9">
        <v>78</v>
      </c>
      <c r="P655" s="9">
        <v>305</v>
      </c>
      <c r="Q655" s="9">
        <v>60</v>
      </c>
      <c r="R655" s="9">
        <v>430</v>
      </c>
      <c r="S655" s="9">
        <v>33</v>
      </c>
      <c r="T655" s="9">
        <f t="shared" si="76"/>
        <v>83.631200000000007</v>
      </c>
      <c r="U655" s="13">
        <f t="shared" si="80"/>
        <v>3941</v>
      </c>
      <c r="V655" s="13">
        <f t="shared" si="77"/>
        <v>4296.59</v>
      </c>
      <c r="W655" s="36">
        <f t="shared" si="78"/>
        <v>8552140.0700000003</v>
      </c>
      <c r="X655" s="15" t="s">
        <v>42</v>
      </c>
      <c r="Y655" s="9"/>
      <c r="Z655" s="34">
        <v>0</v>
      </c>
      <c r="AA655" s="34">
        <v>0</v>
      </c>
      <c r="AB655" s="34">
        <v>0</v>
      </c>
      <c r="AC655" s="13">
        <f t="shared" si="79"/>
        <v>8552140.0700000003</v>
      </c>
    </row>
    <row r="656" spans="1:29" ht="21.75" customHeight="1" x14ac:dyDescent="0.3">
      <c r="A656" s="3">
        <v>2016</v>
      </c>
      <c r="B656" s="30">
        <f>IF(OR(D656=0,D656=""),"",COUNTA($D$563:D656))</f>
        <v>66</v>
      </c>
      <c r="C656" s="17" t="s">
        <v>500</v>
      </c>
      <c r="D656" s="9">
        <v>1961</v>
      </c>
      <c r="E656" s="31">
        <v>2263.52</v>
      </c>
      <c r="F656" s="31">
        <v>1771.92</v>
      </c>
      <c r="G656" s="31">
        <v>0</v>
      </c>
      <c r="H656" s="9">
        <v>620</v>
      </c>
      <c r="I656" s="9">
        <v>1095</v>
      </c>
      <c r="J656" s="9">
        <v>0</v>
      </c>
      <c r="K656" s="9">
        <v>375</v>
      </c>
      <c r="L656" s="9">
        <v>480</v>
      </c>
      <c r="M656" s="9">
        <v>0</v>
      </c>
      <c r="N656" s="9">
        <v>465</v>
      </c>
      <c r="O656" s="9">
        <v>78</v>
      </c>
      <c r="P656" s="9">
        <v>305</v>
      </c>
      <c r="Q656" s="9">
        <v>60</v>
      </c>
      <c r="R656" s="9">
        <v>430</v>
      </c>
      <c r="S656" s="9">
        <v>33</v>
      </c>
      <c r="T656" s="9">
        <f t="shared" si="76"/>
        <v>83.631200000000007</v>
      </c>
      <c r="U656" s="13">
        <f t="shared" si="80"/>
        <v>3941</v>
      </c>
      <c r="V656" s="13">
        <f t="shared" si="77"/>
        <v>5141.22</v>
      </c>
      <c r="W656" s="36">
        <f t="shared" si="78"/>
        <v>9109833.2100000009</v>
      </c>
      <c r="X656" s="15" t="s">
        <v>42</v>
      </c>
      <c r="Y656" s="9"/>
      <c r="Z656" s="34">
        <v>0</v>
      </c>
      <c r="AA656" s="34">
        <v>0</v>
      </c>
      <c r="AB656" s="34">
        <v>0</v>
      </c>
      <c r="AC656" s="13">
        <f t="shared" si="79"/>
        <v>9109833.2100000009</v>
      </c>
    </row>
    <row r="657" spans="1:29" ht="21.75" customHeight="1" x14ac:dyDescent="0.3">
      <c r="A657" s="3">
        <v>2016</v>
      </c>
      <c r="B657" s="30">
        <f>IF(OR(D657=0,D657=""),"",COUNTA($D$563:D657))</f>
        <v>67</v>
      </c>
      <c r="C657" s="17" t="s">
        <v>312</v>
      </c>
      <c r="D657" s="9">
        <v>1961</v>
      </c>
      <c r="E657" s="31">
        <v>2836.19</v>
      </c>
      <c r="F657" s="31">
        <v>1984.89</v>
      </c>
      <c r="G657" s="31">
        <v>0</v>
      </c>
      <c r="H657" s="9">
        <v>620</v>
      </c>
      <c r="I657" s="9">
        <v>0</v>
      </c>
      <c r="J657" s="9">
        <v>0</v>
      </c>
      <c r="K657" s="9">
        <v>375</v>
      </c>
      <c r="L657" s="9">
        <v>480</v>
      </c>
      <c r="M657" s="9">
        <v>0</v>
      </c>
      <c r="N657" s="9">
        <v>465</v>
      </c>
      <c r="O657" s="9">
        <v>78</v>
      </c>
      <c r="P657" s="9">
        <v>305</v>
      </c>
      <c r="Q657" s="9">
        <v>60</v>
      </c>
      <c r="R657" s="9">
        <v>430</v>
      </c>
      <c r="S657" s="9">
        <v>24</v>
      </c>
      <c r="T657" s="9">
        <f t="shared" si="76"/>
        <v>60.1982</v>
      </c>
      <c r="U657" s="13">
        <f t="shared" si="80"/>
        <v>2837</v>
      </c>
      <c r="V657" s="13">
        <f t="shared" si="77"/>
        <v>4139.78</v>
      </c>
      <c r="W657" s="36">
        <f t="shared" si="78"/>
        <v>8217004.5599999996</v>
      </c>
      <c r="X657" s="15" t="s">
        <v>42</v>
      </c>
      <c r="Y657" s="9"/>
      <c r="Z657" s="34">
        <v>0</v>
      </c>
      <c r="AA657" s="34">
        <v>0</v>
      </c>
      <c r="AB657" s="34">
        <v>0</v>
      </c>
      <c r="AC657" s="13">
        <f t="shared" si="79"/>
        <v>8217004.5599999996</v>
      </c>
    </row>
    <row r="658" spans="1:29" ht="21.75" customHeight="1" x14ac:dyDescent="0.3">
      <c r="A658" s="3">
        <v>2016</v>
      </c>
      <c r="B658" s="30">
        <f>IF(OR(D658=0,D658=""),"",COUNTA($D$563:D658))</f>
        <v>68</v>
      </c>
      <c r="C658" s="17" t="s">
        <v>313</v>
      </c>
      <c r="D658" s="9">
        <v>1961</v>
      </c>
      <c r="E658" s="31">
        <v>2166</v>
      </c>
      <c r="F658" s="31">
        <v>1511.9</v>
      </c>
      <c r="G658" s="31">
        <v>0</v>
      </c>
      <c r="H658" s="9">
        <v>620</v>
      </c>
      <c r="I658" s="9">
        <v>0</v>
      </c>
      <c r="J658" s="9">
        <v>0</v>
      </c>
      <c r="K658" s="9">
        <v>375</v>
      </c>
      <c r="L658" s="9">
        <v>0</v>
      </c>
      <c r="M658" s="9">
        <v>0</v>
      </c>
      <c r="N658" s="9">
        <v>465</v>
      </c>
      <c r="O658" s="9">
        <v>78</v>
      </c>
      <c r="P658" s="9">
        <v>305</v>
      </c>
      <c r="Q658" s="9">
        <v>60</v>
      </c>
      <c r="R658" s="9">
        <v>430</v>
      </c>
      <c r="S658" s="9">
        <v>21</v>
      </c>
      <c r="T658" s="9">
        <f t="shared" si="76"/>
        <v>49.926200000000001</v>
      </c>
      <c r="U658" s="13">
        <f t="shared" si="80"/>
        <v>2354</v>
      </c>
      <c r="V658" s="13">
        <f t="shared" si="77"/>
        <v>3443.95</v>
      </c>
      <c r="W658" s="36">
        <f t="shared" si="78"/>
        <v>5206904.1500000004</v>
      </c>
      <c r="X658" s="15" t="s">
        <v>42</v>
      </c>
      <c r="Y658" s="9"/>
      <c r="Z658" s="34">
        <v>0</v>
      </c>
      <c r="AA658" s="34">
        <v>0</v>
      </c>
      <c r="AB658" s="34">
        <v>0</v>
      </c>
      <c r="AC658" s="13">
        <f t="shared" si="79"/>
        <v>5206904.1500000004</v>
      </c>
    </row>
    <row r="659" spans="1:29" ht="21.75" customHeight="1" x14ac:dyDescent="0.3">
      <c r="A659" s="3">
        <v>2016</v>
      </c>
      <c r="B659" s="30">
        <f>IF(OR(D659=0,D659=""),"",COUNTA($D$563:D659))</f>
        <v>69</v>
      </c>
      <c r="C659" s="17" t="s">
        <v>684</v>
      </c>
      <c r="D659" s="9">
        <v>1961</v>
      </c>
      <c r="E659" s="31">
        <v>4504.59</v>
      </c>
      <c r="F659" s="31">
        <v>2505.9</v>
      </c>
      <c r="G659" s="31">
        <v>0</v>
      </c>
      <c r="H659" s="9">
        <v>620</v>
      </c>
      <c r="I659" s="9">
        <v>0</v>
      </c>
      <c r="J659" s="9">
        <v>0</v>
      </c>
      <c r="K659" s="9">
        <v>375</v>
      </c>
      <c r="L659" s="9">
        <v>480</v>
      </c>
      <c r="M659" s="9">
        <v>0</v>
      </c>
      <c r="N659" s="9">
        <v>465</v>
      </c>
      <c r="O659" s="9">
        <v>78</v>
      </c>
      <c r="P659" s="9">
        <v>305</v>
      </c>
      <c r="Q659" s="9">
        <v>60</v>
      </c>
      <c r="R659" s="9">
        <v>430</v>
      </c>
      <c r="S659" s="9">
        <v>24</v>
      </c>
      <c r="T659" s="9">
        <f t="shared" si="76"/>
        <v>60.1982</v>
      </c>
      <c r="U659" s="13">
        <f t="shared" si="80"/>
        <v>2837</v>
      </c>
      <c r="V659" s="13">
        <f t="shared" si="77"/>
        <v>5207.99</v>
      </c>
      <c r="W659" s="36">
        <f t="shared" si="78"/>
        <v>13050690.039999999</v>
      </c>
      <c r="X659" s="15" t="s">
        <v>42</v>
      </c>
      <c r="Y659" s="9"/>
      <c r="Z659" s="34">
        <v>0</v>
      </c>
      <c r="AA659" s="34">
        <v>0</v>
      </c>
      <c r="AB659" s="34">
        <v>0</v>
      </c>
      <c r="AC659" s="13">
        <f t="shared" si="79"/>
        <v>13050690.039999999</v>
      </c>
    </row>
    <row r="660" spans="1:29" ht="21.75" customHeight="1" x14ac:dyDescent="0.3">
      <c r="A660" s="3">
        <v>2016</v>
      </c>
      <c r="B660" s="30">
        <f>IF(OR(D660=0,D660=""),"",COUNTA($D$563:D660))</f>
        <v>70</v>
      </c>
      <c r="C660" s="17" t="s">
        <v>685</v>
      </c>
      <c r="D660" s="9">
        <v>1961</v>
      </c>
      <c r="E660" s="31">
        <v>2263.38</v>
      </c>
      <c r="F660" s="31">
        <v>1275.18</v>
      </c>
      <c r="G660" s="31">
        <v>0</v>
      </c>
      <c r="H660" s="9">
        <v>620</v>
      </c>
      <c r="I660" s="9">
        <v>0</v>
      </c>
      <c r="J660" s="9">
        <v>0</v>
      </c>
      <c r="K660" s="9">
        <v>375</v>
      </c>
      <c r="L660" s="9">
        <v>480</v>
      </c>
      <c r="M660" s="9">
        <v>0</v>
      </c>
      <c r="N660" s="9">
        <v>465</v>
      </c>
      <c r="O660" s="9">
        <v>78</v>
      </c>
      <c r="P660" s="9">
        <v>305</v>
      </c>
      <c r="Q660" s="9">
        <v>60</v>
      </c>
      <c r="R660" s="9">
        <v>430</v>
      </c>
      <c r="S660" s="9">
        <v>24</v>
      </c>
      <c r="T660" s="9">
        <f t="shared" si="76"/>
        <v>60.1982</v>
      </c>
      <c r="U660" s="13">
        <f t="shared" si="80"/>
        <v>2837</v>
      </c>
      <c r="V660" s="13">
        <f t="shared" si="77"/>
        <v>5142.38</v>
      </c>
      <c r="W660" s="36">
        <f t="shared" si="78"/>
        <v>6557460.46</v>
      </c>
      <c r="X660" s="15" t="s">
        <v>42</v>
      </c>
      <c r="Y660" s="9"/>
      <c r="Z660" s="34">
        <v>0</v>
      </c>
      <c r="AA660" s="34">
        <v>0</v>
      </c>
      <c r="AB660" s="34">
        <v>0</v>
      </c>
      <c r="AC660" s="13">
        <f t="shared" si="79"/>
        <v>6557460.46</v>
      </c>
    </row>
    <row r="661" spans="1:29" ht="21.75" customHeight="1" x14ac:dyDescent="0.3">
      <c r="A661" s="3">
        <v>2016</v>
      </c>
      <c r="B661" s="30">
        <f>IF(OR(D661=0,D661=""),"",COUNTA($D$563:D661))</f>
        <v>71</v>
      </c>
      <c r="C661" s="17" t="s">
        <v>686</v>
      </c>
      <c r="D661" s="9">
        <v>1961</v>
      </c>
      <c r="E661" s="31">
        <v>2282.06</v>
      </c>
      <c r="F661" s="31">
        <v>1279.8599999999999</v>
      </c>
      <c r="G661" s="31">
        <v>0</v>
      </c>
      <c r="H661" s="9">
        <v>620</v>
      </c>
      <c r="I661" s="9">
        <v>1095</v>
      </c>
      <c r="J661" s="9">
        <v>0</v>
      </c>
      <c r="K661" s="9">
        <v>375</v>
      </c>
      <c r="L661" s="9">
        <v>480</v>
      </c>
      <c r="M661" s="9">
        <v>0</v>
      </c>
      <c r="N661" s="9">
        <v>465</v>
      </c>
      <c r="O661" s="9">
        <v>78</v>
      </c>
      <c r="P661" s="9">
        <v>305</v>
      </c>
      <c r="Q661" s="9">
        <v>60</v>
      </c>
      <c r="R661" s="9">
        <v>430</v>
      </c>
      <c r="S661" s="9">
        <v>33</v>
      </c>
      <c r="T661" s="9">
        <f t="shared" si="76"/>
        <v>83.631200000000007</v>
      </c>
      <c r="U661" s="13">
        <f t="shared" si="80"/>
        <v>3941</v>
      </c>
      <c r="V661" s="13">
        <f t="shared" si="77"/>
        <v>7176.14</v>
      </c>
      <c r="W661" s="36">
        <f t="shared" si="78"/>
        <v>9184449.8800000008</v>
      </c>
      <c r="X661" s="15" t="s">
        <v>42</v>
      </c>
      <c r="Y661" s="9"/>
      <c r="Z661" s="34">
        <v>0</v>
      </c>
      <c r="AA661" s="34">
        <v>0</v>
      </c>
      <c r="AB661" s="34">
        <v>0</v>
      </c>
      <c r="AC661" s="13">
        <f t="shared" si="79"/>
        <v>9184449.8800000008</v>
      </c>
    </row>
    <row r="662" spans="1:29" ht="21.75" customHeight="1" x14ac:dyDescent="0.3">
      <c r="A662" s="3">
        <v>2016</v>
      </c>
      <c r="B662" s="30">
        <f>IF(OR(D662=0,D662=""),"",COUNTA($D$563:D662))</f>
        <v>72</v>
      </c>
      <c r="C662" s="17" t="s">
        <v>501</v>
      </c>
      <c r="D662" s="9">
        <v>1961</v>
      </c>
      <c r="E662" s="31">
        <v>1683.63</v>
      </c>
      <c r="F662" s="31">
        <v>1103.2</v>
      </c>
      <c r="G662" s="31">
        <v>0</v>
      </c>
      <c r="H662" s="9">
        <v>620</v>
      </c>
      <c r="I662" s="9">
        <v>0</v>
      </c>
      <c r="J662" s="9">
        <v>0</v>
      </c>
      <c r="K662" s="9">
        <v>375</v>
      </c>
      <c r="L662" s="9">
        <v>480</v>
      </c>
      <c r="M662" s="9">
        <v>0</v>
      </c>
      <c r="N662" s="9">
        <v>465</v>
      </c>
      <c r="O662" s="9">
        <v>78</v>
      </c>
      <c r="P662" s="9">
        <v>305</v>
      </c>
      <c r="Q662" s="9">
        <v>60</v>
      </c>
      <c r="R662" s="9">
        <v>430</v>
      </c>
      <c r="S662" s="9">
        <v>24</v>
      </c>
      <c r="T662" s="9">
        <f t="shared" si="76"/>
        <v>60.1982</v>
      </c>
      <c r="U662" s="13">
        <f t="shared" si="80"/>
        <v>2837</v>
      </c>
      <c r="V662" s="13">
        <f t="shared" si="77"/>
        <v>4421.51</v>
      </c>
      <c r="W662" s="36">
        <f t="shared" si="78"/>
        <v>4877809.8099999996</v>
      </c>
      <c r="X662" s="15" t="s">
        <v>42</v>
      </c>
      <c r="Y662" s="9"/>
      <c r="Z662" s="34">
        <v>0</v>
      </c>
      <c r="AA662" s="34">
        <v>0</v>
      </c>
      <c r="AB662" s="34">
        <v>0</v>
      </c>
      <c r="AC662" s="13">
        <f t="shared" si="79"/>
        <v>4877809.8099999996</v>
      </c>
    </row>
    <row r="663" spans="1:29" ht="21.75" customHeight="1" x14ac:dyDescent="0.3">
      <c r="A663" s="3"/>
      <c r="B663" s="30">
        <f>IF(OR(D663=0,D663=""),"",COUNTA($D$563:D663))</f>
        <v>73</v>
      </c>
      <c r="C663" s="17" t="s">
        <v>571</v>
      </c>
      <c r="D663" s="9">
        <v>1959</v>
      </c>
      <c r="E663" s="31">
        <v>468</v>
      </c>
      <c r="F663" s="31">
        <v>447.1</v>
      </c>
      <c r="G663" s="31">
        <v>0</v>
      </c>
      <c r="H663" s="9">
        <v>0</v>
      </c>
      <c r="I663" s="9">
        <v>0</v>
      </c>
      <c r="J663" s="9">
        <v>0</v>
      </c>
      <c r="K663" s="9">
        <v>0</v>
      </c>
      <c r="L663" s="9">
        <v>480</v>
      </c>
      <c r="M663" s="9">
        <v>0</v>
      </c>
      <c r="N663" s="9">
        <v>0</v>
      </c>
      <c r="O663" s="9">
        <v>0</v>
      </c>
      <c r="P663" s="9">
        <v>0</v>
      </c>
      <c r="Q663" s="9">
        <v>0</v>
      </c>
      <c r="R663" s="9">
        <v>430</v>
      </c>
      <c r="S663" s="9">
        <v>0</v>
      </c>
      <c r="T663" s="9">
        <f t="shared" si="76"/>
        <v>19.474</v>
      </c>
      <c r="U663" s="13">
        <f t="shared" si="80"/>
        <v>910</v>
      </c>
      <c r="V663" s="13">
        <f t="shared" si="77"/>
        <v>972.92</v>
      </c>
      <c r="W663" s="36">
        <f t="shared" si="78"/>
        <v>434993.83</v>
      </c>
      <c r="X663" s="15" t="s">
        <v>42</v>
      </c>
      <c r="Y663" s="9"/>
      <c r="Z663" s="34">
        <v>0</v>
      </c>
      <c r="AA663" s="34">
        <v>0</v>
      </c>
      <c r="AB663" s="34">
        <v>0</v>
      </c>
      <c r="AC663" s="13">
        <f t="shared" si="79"/>
        <v>434993.83</v>
      </c>
    </row>
    <row r="664" spans="1:29" ht="21.75" customHeight="1" x14ac:dyDescent="0.3">
      <c r="A664" s="3">
        <v>2016</v>
      </c>
      <c r="B664" s="30">
        <f>IF(OR(D664=0,D664=""),"",COUNTA($D$563:D664))</f>
        <v>74</v>
      </c>
      <c r="C664" s="17" t="s">
        <v>314</v>
      </c>
      <c r="D664" s="9">
        <v>1961</v>
      </c>
      <c r="E664" s="31">
        <v>1097.2</v>
      </c>
      <c r="F664" s="31">
        <v>611.20000000000005</v>
      </c>
      <c r="G664" s="31"/>
      <c r="H664" s="9">
        <v>620</v>
      </c>
      <c r="I664" s="9">
        <v>1095</v>
      </c>
      <c r="J664" s="9">
        <v>0</v>
      </c>
      <c r="K664" s="9">
        <v>375</v>
      </c>
      <c r="L664" s="9">
        <v>480</v>
      </c>
      <c r="M664" s="9">
        <v>0</v>
      </c>
      <c r="N664" s="9">
        <v>465</v>
      </c>
      <c r="O664" s="9">
        <v>78</v>
      </c>
      <c r="P664" s="9">
        <v>305</v>
      </c>
      <c r="Q664" s="9">
        <v>60</v>
      </c>
      <c r="R664" s="9">
        <v>430</v>
      </c>
      <c r="S664" s="9">
        <v>33</v>
      </c>
      <c r="T664" s="9">
        <f t="shared" ref="T664:T682" si="81">(H664+I664+J664+K664+L664+M664+N664+O664+P664+Q664+R664)*0.0214</f>
        <v>83.631200000000007</v>
      </c>
      <c r="U664" s="13">
        <f t="shared" si="80"/>
        <v>3941</v>
      </c>
      <c r="V664" s="13">
        <f t="shared" ref="V664:V677" si="82">W664/(F664+G664)</f>
        <v>7224.85</v>
      </c>
      <c r="W664" s="36">
        <f t="shared" ref="W664:W682" si="83">(U664+T664)*E664</f>
        <v>4415825.3499999996</v>
      </c>
      <c r="X664" s="15" t="s">
        <v>42</v>
      </c>
      <c r="Y664" s="9"/>
      <c r="Z664" s="34">
        <v>0</v>
      </c>
      <c r="AA664" s="34">
        <v>0</v>
      </c>
      <c r="AB664" s="34">
        <v>0</v>
      </c>
      <c r="AC664" s="13">
        <f t="shared" ref="AC664:AC682" si="84">W664</f>
        <v>4415825.3499999996</v>
      </c>
    </row>
    <row r="665" spans="1:29" ht="21.75" customHeight="1" x14ac:dyDescent="0.3">
      <c r="A665" s="3">
        <v>2016</v>
      </c>
      <c r="B665" s="30">
        <f>IF(OR(D665=0,D665=""),"",COUNTA($D$563:D665))</f>
        <v>75</v>
      </c>
      <c r="C665" s="17" t="s">
        <v>315</v>
      </c>
      <c r="D665" s="9">
        <v>1961</v>
      </c>
      <c r="E665" s="31">
        <v>1227</v>
      </c>
      <c r="F665" s="31">
        <v>618.9</v>
      </c>
      <c r="G665" s="31">
        <v>0</v>
      </c>
      <c r="H665" s="9">
        <v>620</v>
      </c>
      <c r="I665" s="9">
        <v>0</v>
      </c>
      <c r="J665" s="9">
        <v>0</v>
      </c>
      <c r="K665" s="9">
        <v>375</v>
      </c>
      <c r="L665" s="9">
        <v>480</v>
      </c>
      <c r="M665" s="9">
        <v>0</v>
      </c>
      <c r="N665" s="9">
        <v>465</v>
      </c>
      <c r="O665" s="9">
        <v>78</v>
      </c>
      <c r="P665" s="9">
        <v>305</v>
      </c>
      <c r="Q665" s="9">
        <v>60</v>
      </c>
      <c r="R665" s="9">
        <v>430</v>
      </c>
      <c r="S665" s="9">
        <v>24</v>
      </c>
      <c r="T665" s="9">
        <f t="shared" si="81"/>
        <v>60.1982</v>
      </c>
      <c r="U665" s="13">
        <f t="shared" si="80"/>
        <v>2837</v>
      </c>
      <c r="V665" s="13">
        <f t="shared" si="82"/>
        <v>5743.84</v>
      </c>
      <c r="W665" s="36">
        <f t="shared" si="83"/>
        <v>3554862.19</v>
      </c>
      <c r="X665" s="15" t="s">
        <v>42</v>
      </c>
      <c r="Y665" s="9"/>
      <c r="Z665" s="34">
        <v>0</v>
      </c>
      <c r="AA665" s="34">
        <v>0</v>
      </c>
      <c r="AB665" s="34">
        <v>0</v>
      </c>
      <c r="AC665" s="13">
        <f t="shared" si="84"/>
        <v>3554862.19</v>
      </c>
    </row>
    <row r="666" spans="1:29" ht="21.75" customHeight="1" x14ac:dyDescent="0.3">
      <c r="A666" s="3">
        <v>2016</v>
      </c>
      <c r="B666" s="30">
        <f>IF(OR(D666=0,D666=""),"",COUNTA($D$563:D666))</f>
        <v>76</v>
      </c>
      <c r="C666" s="17" t="s">
        <v>504</v>
      </c>
      <c r="D666" s="9">
        <v>1961</v>
      </c>
      <c r="E666" s="31">
        <v>3286.2</v>
      </c>
      <c r="F666" s="31">
        <v>2479.6999999999998</v>
      </c>
      <c r="G666" s="31">
        <v>0</v>
      </c>
      <c r="H666" s="9">
        <v>620</v>
      </c>
      <c r="I666" s="9">
        <v>1095</v>
      </c>
      <c r="J666" s="9">
        <v>0</v>
      </c>
      <c r="K666" s="9">
        <v>375</v>
      </c>
      <c r="L666" s="9">
        <v>480</v>
      </c>
      <c r="M666" s="9">
        <v>0</v>
      </c>
      <c r="N666" s="9">
        <v>465</v>
      </c>
      <c r="O666" s="9">
        <v>78</v>
      </c>
      <c r="P666" s="9">
        <v>305</v>
      </c>
      <c r="Q666" s="9">
        <v>60</v>
      </c>
      <c r="R666" s="9">
        <v>430</v>
      </c>
      <c r="S666" s="9">
        <v>33</v>
      </c>
      <c r="T666" s="9">
        <f t="shared" si="81"/>
        <v>83.631200000000007</v>
      </c>
      <c r="U666" s="13">
        <f t="shared" si="80"/>
        <v>3941</v>
      </c>
      <c r="V666" s="13">
        <f t="shared" si="82"/>
        <v>5333.61</v>
      </c>
      <c r="W666" s="36">
        <f t="shared" si="83"/>
        <v>13225743.050000001</v>
      </c>
      <c r="X666" s="15" t="s">
        <v>42</v>
      </c>
      <c r="Y666" s="9"/>
      <c r="Z666" s="34">
        <v>0</v>
      </c>
      <c r="AA666" s="34">
        <v>0</v>
      </c>
      <c r="AB666" s="34">
        <v>0</v>
      </c>
      <c r="AC666" s="13">
        <f t="shared" si="84"/>
        <v>13225743.050000001</v>
      </c>
    </row>
    <row r="667" spans="1:29" ht="21.75" customHeight="1" x14ac:dyDescent="0.3">
      <c r="A667" s="3">
        <v>2016</v>
      </c>
      <c r="B667" s="30">
        <f>IF(OR(D667=0,D667=""),"",COUNTA($D$563:D667))</f>
        <v>77</v>
      </c>
      <c r="C667" s="17" t="s">
        <v>636</v>
      </c>
      <c r="D667" s="9">
        <v>1961</v>
      </c>
      <c r="E667" s="31">
        <v>1390.3</v>
      </c>
      <c r="F667" s="31">
        <v>1283.4000000000001</v>
      </c>
      <c r="G667" s="31">
        <v>0</v>
      </c>
      <c r="H667" s="9">
        <v>620</v>
      </c>
      <c r="I667" s="9">
        <v>1095</v>
      </c>
      <c r="J667" s="9">
        <v>0</v>
      </c>
      <c r="K667" s="9">
        <v>375</v>
      </c>
      <c r="L667" s="9">
        <v>480</v>
      </c>
      <c r="M667" s="9">
        <v>0</v>
      </c>
      <c r="N667" s="9">
        <v>465</v>
      </c>
      <c r="O667" s="9">
        <v>78</v>
      </c>
      <c r="P667" s="9">
        <v>305</v>
      </c>
      <c r="Q667" s="9">
        <v>60</v>
      </c>
      <c r="R667" s="9">
        <v>430</v>
      </c>
      <c r="S667" s="9">
        <v>33</v>
      </c>
      <c r="T667" s="9">
        <f t="shared" si="81"/>
        <v>83.631200000000007</v>
      </c>
      <c r="U667" s="13">
        <f t="shared" si="80"/>
        <v>3941</v>
      </c>
      <c r="V667" s="13">
        <f t="shared" si="82"/>
        <v>4359.8599999999997</v>
      </c>
      <c r="W667" s="36">
        <f t="shared" si="83"/>
        <v>5595444.7599999998</v>
      </c>
      <c r="X667" s="15" t="s">
        <v>42</v>
      </c>
      <c r="Y667" s="9"/>
      <c r="Z667" s="34">
        <v>0</v>
      </c>
      <c r="AA667" s="34">
        <v>0</v>
      </c>
      <c r="AB667" s="34">
        <v>0</v>
      </c>
      <c r="AC667" s="13">
        <f t="shared" si="84"/>
        <v>5595444.7599999998</v>
      </c>
    </row>
    <row r="668" spans="1:29" s="2" customFormat="1" ht="21.75" customHeight="1" x14ac:dyDescent="0.3">
      <c r="A668" s="3">
        <v>2016</v>
      </c>
      <c r="B668" s="30">
        <f>IF(OR(D668=0,D668=""),"",COUNTA($D$563:D668))</f>
        <v>78</v>
      </c>
      <c r="C668" s="17" t="s">
        <v>316</v>
      </c>
      <c r="D668" s="9">
        <v>1961</v>
      </c>
      <c r="E668" s="31">
        <v>10805.2</v>
      </c>
      <c r="F668" s="31">
        <v>8300.2999999999993</v>
      </c>
      <c r="G668" s="31">
        <v>144.30000000000001</v>
      </c>
      <c r="H668" s="9">
        <v>620</v>
      </c>
      <c r="I668" s="9">
        <v>1095</v>
      </c>
      <c r="J668" s="9">
        <v>0</v>
      </c>
      <c r="K668" s="9">
        <v>375</v>
      </c>
      <c r="L668" s="9">
        <v>480</v>
      </c>
      <c r="M668" s="9">
        <v>0</v>
      </c>
      <c r="N668" s="9">
        <v>465</v>
      </c>
      <c r="O668" s="9">
        <v>78</v>
      </c>
      <c r="P668" s="9">
        <v>305</v>
      </c>
      <c r="Q668" s="9">
        <v>60</v>
      </c>
      <c r="R668" s="9">
        <v>430</v>
      </c>
      <c r="S668" s="9">
        <v>48</v>
      </c>
      <c r="T668" s="9">
        <f t="shared" si="81"/>
        <v>83.631200000000007</v>
      </c>
      <c r="U668" s="13">
        <f t="shared" si="80"/>
        <v>3956</v>
      </c>
      <c r="V668" s="13">
        <f t="shared" si="82"/>
        <v>5168.87</v>
      </c>
      <c r="W668" s="36">
        <f t="shared" si="83"/>
        <v>43649023.039999999</v>
      </c>
      <c r="X668" s="15" t="s">
        <v>42</v>
      </c>
      <c r="Y668" s="9"/>
      <c r="Z668" s="34">
        <v>0</v>
      </c>
      <c r="AA668" s="34">
        <v>0</v>
      </c>
      <c r="AB668" s="34">
        <v>0</v>
      </c>
      <c r="AC668" s="13">
        <f t="shared" si="84"/>
        <v>43649023.039999999</v>
      </c>
    </row>
    <row r="669" spans="1:29" ht="21.75" customHeight="1" x14ac:dyDescent="0.3">
      <c r="A669" s="3">
        <v>2016</v>
      </c>
      <c r="B669" s="30">
        <f>IF(OR(D669=0,D669=""),"",COUNTA($D$563:D669))</f>
        <v>79</v>
      </c>
      <c r="C669" s="17" t="s">
        <v>637</v>
      </c>
      <c r="D669" s="9">
        <v>1961</v>
      </c>
      <c r="E669" s="31">
        <v>2744.3</v>
      </c>
      <c r="F669" s="31">
        <v>2323.52</v>
      </c>
      <c r="G669" s="31">
        <v>185.6</v>
      </c>
      <c r="H669" s="9">
        <v>620</v>
      </c>
      <c r="I669" s="9">
        <v>1095</v>
      </c>
      <c r="J669" s="9">
        <v>0</v>
      </c>
      <c r="K669" s="9">
        <v>375</v>
      </c>
      <c r="L669" s="9">
        <v>480</v>
      </c>
      <c r="M669" s="9">
        <v>0</v>
      </c>
      <c r="N669" s="9">
        <v>465</v>
      </c>
      <c r="O669" s="9">
        <v>78</v>
      </c>
      <c r="P669" s="9">
        <v>305</v>
      </c>
      <c r="Q669" s="9">
        <v>60</v>
      </c>
      <c r="R669" s="9">
        <v>430</v>
      </c>
      <c r="S669" s="9">
        <v>33</v>
      </c>
      <c r="T669" s="9">
        <f t="shared" si="81"/>
        <v>83.631200000000007</v>
      </c>
      <c r="U669" s="13">
        <f t="shared" ref="U669:U682" si="85">H669+P669+I669+J669+K669+L669+M669+N669+O669+Q669+R669+S669</f>
        <v>3941</v>
      </c>
      <c r="V669" s="13">
        <f t="shared" si="82"/>
        <v>4401.8599999999997</v>
      </c>
      <c r="W669" s="36">
        <f t="shared" si="83"/>
        <v>11044795.4</v>
      </c>
      <c r="X669" s="15" t="s">
        <v>42</v>
      </c>
      <c r="Y669" s="9"/>
      <c r="Z669" s="34">
        <v>0</v>
      </c>
      <c r="AA669" s="34">
        <v>0</v>
      </c>
      <c r="AB669" s="34">
        <v>0</v>
      </c>
      <c r="AC669" s="13">
        <f t="shared" si="84"/>
        <v>11044795.4</v>
      </c>
    </row>
    <row r="670" spans="1:29" ht="21.75" customHeight="1" x14ac:dyDescent="0.3">
      <c r="A670" s="3">
        <v>2016</v>
      </c>
      <c r="B670" s="30">
        <f>IF(OR(D670=0,D670=""),"",COUNTA($D$563:D670))</f>
        <v>80</v>
      </c>
      <c r="C670" s="17" t="s">
        <v>638</v>
      </c>
      <c r="D670" s="9">
        <v>1961</v>
      </c>
      <c r="E670" s="31">
        <v>3312.7</v>
      </c>
      <c r="F670" s="31">
        <v>2405.6</v>
      </c>
      <c r="G670" s="31">
        <v>100.7</v>
      </c>
      <c r="H670" s="9">
        <v>620</v>
      </c>
      <c r="I670" s="9">
        <v>0</v>
      </c>
      <c r="J670" s="9">
        <v>0</v>
      </c>
      <c r="K670" s="9">
        <v>375</v>
      </c>
      <c r="L670" s="9">
        <v>480</v>
      </c>
      <c r="M670" s="9">
        <v>0</v>
      </c>
      <c r="N670" s="9">
        <v>465</v>
      </c>
      <c r="O670" s="9">
        <v>78</v>
      </c>
      <c r="P670" s="9">
        <v>305</v>
      </c>
      <c r="Q670" s="9">
        <v>60</v>
      </c>
      <c r="R670" s="9">
        <v>430</v>
      </c>
      <c r="S670" s="9">
        <v>24</v>
      </c>
      <c r="T670" s="9">
        <f t="shared" si="81"/>
        <v>60.1982</v>
      </c>
      <c r="U670" s="13">
        <f t="shared" si="85"/>
        <v>2837</v>
      </c>
      <c r="V670" s="13">
        <f t="shared" si="82"/>
        <v>3829.37</v>
      </c>
      <c r="W670" s="36">
        <f t="shared" si="83"/>
        <v>9597548.4800000004</v>
      </c>
      <c r="X670" s="15" t="s">
        <v>42</v>
      </c>
      <c r="Y670" s="9"/>
      <c r="Z670" s="34">
        <v>0</v>
      </c>
      <c r="AA670" s="34">
        <v>0</v>
      </c>
      <c r="AB670" s="34">
        <v>0</v>
      </c>
      <c r="AC670" s="13">
        <f t="shared" si="84"/>
        <v>9597548.4800000004</v>
      </c>
    </row>
    <row r="671" spans="1:29" ht="21.75" customHeight="1" x14ac:dyDescent="0.3">
      <c r="A671" s="3">
        <v>2016</v>
      </c>
      <c r="B671" s="30">
        <f>IF(OR(D671=0,D671=""),"",COUNTA($D$563:D671))</f>
        <v>81</v>
      </c>
      <c r="C671" s="17" t="s">
        <v>639</v>
      </c>
      <c r="D671" s="9">
        <v>1961</v>
      </c>
      <c r="E671" s="31">
        <v>1663.2</v>
      </c>
      <c r="F671" s="31">
        <v>1226.5999999999999</v>
      </c>
      <c r="G671" s="31">
        <v>71.8</v>
      </c>
      <c r="H671" s="9">
        <v>620</v>
      </c>
      <c r="I671" s="9">
        <v>0</v>
      </c>
      <c r="J671" s="9">
        <v>0</v>
      </c>
      <c r="K671" s="9">
        <v>375</v>
      </c>
      <c r="L671" s="9">
        <v>480</v>
      </c>
      <c r="M671" s="9">
        <v>0</v>
      </c>
      <c r="N671" s="9">
        <v>465</v>
      </c>
      <c r="O671" s="9">
        <v>78</v>
      </c>
      <c r="P671" s="9">
        <v>305</v>
      </c>
      <c r="Q671" s="9">
        <v>60</v>
      </c>
      <c r="R671" s="9">
        <v>430</v>
      </c>
      <c r="S671" s="9">
        <v>24</v>
      </c>
      <c r="T671" s="9">
        <f t="shared" si="81"/>
        <v>60.1982</v>
      </c>
      <c r="U671" s="13">
        <f t="shared" si="85"/>
        <v>2837</v>
      </c>
      <c r="V671" s="13">
        <f t="shared" si="82"/>
        <v>3711.2</v>
      </c>
      <c r="W671" s="36">
        <f t="shared" si="83"/>
        <v>4818620.05</v>
      </c>
      <c r="X671" s="15" t="s">
        <v>42</v>
      </c>
      <c r="Y671" s="9"/>
      <c r="Z671" s="34">
        <v>0</v>
      </c>
      <c r="AA671" s="34">
        <v>0</v>
      </c>
      <c r="AB671" s="34">
        <v>0</v>
      </c>
      <c r="AC671" s="13">
        <f t="shared" si="84"/>
        <v>4818620.05</v>
      </c>
    </row>
    <row r="672" spans="1:29" ht="21.75" customHeight="1" x14ac:dyDescent="0.3">
      <c r="A672" s="3">
        <v>2016</v>
      </c>
      <c r="B672" s="30">
        <f>IF(OR(D672=0,D672=""),"",COUNTA($D$563:D672))</f>
        <v>82</v>
      </c>
      <c r="C672" s="17" t="s">
        <v>317</v>
      </c>
      <c r="D672" s="9">
        <v>1961</v>
      </c>
      <c r="E672" s="31">
        <v>2897.2</v>
      </c>
      <c r="F672" s="31">
        <v>2554.86</v>
      </c>
      <c r="G672" s="31">
        <v>274.5</v>
      </c>
      <c r="H672" s="9">
        <v>620</v>
      </c>
      <c r="I672" s="9">
        <v>1095</v>
      </c>
      <c r="J672" s="9">
        <v>0</v>
      </c>
      <c r="K672" s="9">
        <v>375</v>
      </c>
      <c r="L672" s="9">
        <v>480</v>
      </c>
      <c r="M672" s="9">
        <v>0</v>
      </c>
      <c r="N672" s="9">
        <v>465</v>
      </c>
      <c r="O672" s="9">
        <v>78</v>
      </c>
      <c r="P672" s="9">
        <v>305</v>
      </c>
      <c r="Q672" s="9">
        <v>60</v>
      </c>
      <c r="R672" s="9">
        <v>430</v>
      </c>
      <c r="S672" s="9">
        <v>33</v>
      </c>
      <c r="T672" s="9">
        <f t="shared" si="81"/>
        <v>83.631200000000007</v>
      </c>
      <c r="U672" s="13">
        <f t="shared" si="85"/>
        <v>3941</v>
      </c>
      <c r="V672" s="13">
        <f t="shared" si="82"/>
        <v>4121.13</v>
      </c>
      <c r="W672" s="36">
        <f t="shared" si="83"/>
        <v>11660161.51</v>
      </c>
      <c r="X672" s="15" t="s">
        <v>42</v>
      </c>
      <c r="Y672" s="9"/>
      <c r="Z672" s="34">
        <v>0</v>
      </c>
      <c r="AA672" s="34">
        <v>0</v>
      </c>
      <c r="AB672" s="34">
        <v>0</v>
      </c>
      <c r="AC672" s="13">
        <f t="shared" si="84"/>
        <v>11660161.51</v>
      </c>
    </row>
    <row r="673" spans="1:30" ht="21.75" customHeight="1" x14ac:dyDescent="0.3">
      <c r="A673" s="3">
        <v>2016</v>
      </c>
      <c r="B673" s="30">
        <f>IF(OR(D673=0,D673=""),"",COUNTA($D$563:D673))</f>
        <v>83</v>
      </c>
      <c r="C673" s="17" t="s">
        <v>318</v>
      </c>
      <c r="D673" s="9">
        <v>1961</v>
      </c>
      <c r="E673" s="31">
        <v>3422.4</v>
      </c>
      <c r="F673" s="31">
        <v>1983.2</v>
      </c>
      <c r="G673" s="31">
        <v>0</v>
      </c>
      <c r="H673" s="9">
        <v>620</v>
      </c>
      <c r="I673" s="9">
        <v>1095</v>
      </c>
      <c r="J673" s="9">
        <v>0</v>
      </c>
      <c r="K673" s="9">
        <v>375</v>
      </c>
      <c r="L673" s="9">
        <v>0</v>
      </c>
      <c r="M673" s="9">
        <v>0</v>
      </c>
      <c r="N673" s="9">
        <v>465</v>
      </c>
      <c r="O673" s="9">
        <v>78</v>
      </c>
      <c r="P673" s="9">
        <v>305</v>
      </c>
      <c r="Q673" s="9">
        <v>60</v>
      </c>
      <c r="R673" s="9">
        <v>430</v>
      </c>
      <c r="S673" s="9">
        <v>30</v>
      </c>
      <c r="T673" s="9">
        <f t="shared" si="81"/>
        <v>73.359200000000001</v>
      </c>
      <c r="U673" s="13">
        <f t="shared" si="85"/>
        <v>3458</v>
      </c>
      <c r="V673" s="13">
        <f t="shared" si="82"/>
        <v>6094.05</v>
      </c>
      <c r="W673" s="36">
        <f t="shared" si="83"/>
        <v>12085723.73</v>
      </c>
      <c r="X673" s="15" t="s">
        <v>42</v>
      </c>
      <c r="Y673" s="9"/>
      <c r="Z673" s="34">
        <v>0</v>
      </c>
      <c r="AA673" s="34">
        <v>0</v>
      </c>
      <c r="AB673" s="34">
        <v>0</v>
      </c>
      <c r="AC673" s="13">
        <f t="shared" si="84"/>
        <v>12085723.73</v>
      </c>
    </row>
    <row r="674" spans="1:30" ht="21.75" customHeight="1" x14ac:dyDescent="0.3">
      <c r="A674" s="3">
        <v>2016</v>
      </c>
      <c r="B674" s="30">
        <f>IF(OR(D674=0,D674=""),"",COUNTA($D$563:D674))</f>
        <v>84</v>
      </c>
      <c r="C674" s="17" t="s">
        <v>319</v>
      </c>
      <c r="D674" s="9">
        <v>1961</v>
      </c>
      <c r="E674" s="31">
        <v>1919.1</v>
      </c>
      <c r="F674" s="31">
        <v>1278.9000000000001</v>
      </c>
      <c r="G674" s="31">
        <v>0</v>
      </c>
      <c r="H674" s="9">
        <v>620</v>
      </c>
      <c r="I674" s="9">
        <v>1095</v>
      </c>
      <c r="J674" s="9">
        <v>0</v>
      </c>
      <c r="K674" s="9">
        <v>375</v>
      </c>
      <c r="L674" s="9">
        <v>480</v>
      </c>
      <c r="M674" s="9">
        <v>0</v>
      </c>
      <c r="N674" s="9">
        <v>465</v>
      </c>
      <c r="O674" s="9">
        <v>78</v>
      </c>
      <c r="P674" s="9">
        <v>305</v>
      </c>
      <c r="Q674" s="9">
        <v>60</v>
      </c>
      <c r="R674" s="9">
        <v>430</v>
      </c>
      <c r="S674" s="9">
        <v>33</v>
      </c>
      <c r="T674" s="9">
        <f t="shared" si="81"/>
        <v>83.631200000000007</v>
      </c>
      <c r="U674" s="13">
        <f t="shared" si="85"/>
        <v>3941</v>
      </c>
      <c r="V674" s="13">
        <f t="shared" si="82"/>
        <v>6039.31</v>
      </c>
      <c r="W674" s="36">
        <f t="shared" si="83"/>
        <v>7723669.7400000002</v>
      </c>
      <c r="X674" s="15" t="s">
        <v>42</v>
      </c>
      <c r="Y674" s="9"/>
      <c r="Z674" s="34">
        <v>0</v>
      </c>
      <c r="AA674" s="34">
        <v>0</v>
      </c>
      <c r="AB674" s="34">
        <v>0</v>
      </c>
      <c r="AC674" s="13">
        <f t="shared" si="84"/>
        <v>7723669.7400000002</v>
      </c>
    </row>
    <row r="675" spans="1:30" ht="21.75" customHeight="1" x14ac:dyDescent="0.3">
      <c r="A675" s="3">
        <v>2016</v>
      </c>
      <c r="B675" s="30">
        <f>IF(OR(D675=0,D675=""),"",COUNTA($D$563:D675))</f>
        <v>85</v>
      </c>
      <c r="C675" s="17" t="s">
        <v>320</v>
      </c>
      <c r="D675" s="9">
        <v>1961</v>
      </c>
      <c r="E675" s="31">
        <v>2820</v>
      </c>
      <c r="F675" s="31">
        <v>1494.9</v>
      </c>
      <c r="G675" s="31">
        <v>0</v>
      </c>
      <c r="H675" s="9">
        <v>620</v>
      </c>
      <c r="I675" s="9">
        <v>1095</v>
      </c>
      <c r="J675" s="9">
        <v>0</v>
      </c>
      <c r="K675" s="9">
        <v>375</v>
      </c>
      <c r="L675" s="9">
        <v>480</v>
      </c>
      <c r="M675" s="9">
        <v>0</v>
      </c>
      <c r="N675" s="9">
        <v>465</v>
      </c>
      <c r="O675" s="9">
        <v>78</v>
      </c>
      <c r="P675" s="9">
        <v>305</v>
      </c>
      <c r="Q675" s="9">
        <v>60</v>
      </c>
      <c r="R675" s="9">
        <v>430</v>
      </c>
      <c r="S675" s="9">
        <v>33</v>
      </c>
      <c r="T675" s="9">
        <f t="shared" si="81"/>
        <v>83.631200000000007</v>
      </c>
      <c r="U675" s="13">
        <f t="shared" si="85"/>
        <v>3941</v>
      </c>
      <c r="V675" s="13">
        <f t="shared" si="82"/>
        <v>7592.12</v>
      </c>
      <c r="W675" s="36">
        <f t="shared" si="83"/>
        <v>11349459.98</v>
      </c>
      <c r="X675" s="15" t="s">
        <v>42</v>
      </c>
      <c r="Y675" s="9"/>
      <c r="Z675" s="34">
        <v>0</v>
      </c>
      <c r="AA675" s="34">
        <v>0</v>
      </c>
      <c r="AB675" s="34">
        <v>0</v>
      </c>
      <c r="AC675" s="13">
        <f t="shared" si="84"/>
        <v>11349459.98</v>
      </c>
    </row>
    <row r="676" spans="1:30" ht="21.75" customHeight="1" x14ac:dyDescent="0.3">
      <c r="A676" s="3">
        <v>2016</v>
      </c>
      <c r="B676" s="30">
        <f>IF(OR(D676=0,D676=""),"",COUNTA($D$563:D676))</f>
        <v>86</v>
      </c>
      <c r="C676" s="17" t="s">
        <v>321</v>
      </c>
      <c r="D676" s="9">
        <v>1961</v>
      </c>
      <c r="E676" s="31">
        <v>2798.4</v>
      </c>
      <c r="F676" s="31">
        <v>2517.1999999999998</v>
      </c>
      <c r="G676" s="31">
        <v>0</v>
      </c>
      <c r="H676" s="9">
        <v>620</v>
      </c>
      <c r="I676" s="9">
        <v>1095</v>
      </c>
      <c r="J676" s="9">
        <v>0</v>
      </c>
      <c r="K676" s="9">
        <v>375</v>
      </c>
      <c r="L676" s="9">
        <v>480</v>
      </c>
      <c r="M676" s="9">
        <v>0</v>
      </c>
      <c r="N676" s="9">
        <v>465</v>
      </c>
      <c r="O676" s="9">
        <v>78</v>
      </c>
      <c r="P676" s="9">
        <v>305</v>
      </c>
      <c r="Q676" s="9">
        <v>60</v>
      </c>
      <c r="R676" s="9">
        <v>430</v>
      </c>
      <c r="S676" s="9">
        <v>33</v>
      </c>
      <c r="T676" s="9">
        <f t="shared" si="81"/>
        <v>83.631200000000007</v>
      </c>
      <c r="U676" s="13">
        <f t="shared" si="85"/>
        <v>3941</v>
      </c>
      <c r="V676" s="13">
        <f t="shared" si="82"/>
        <v>4474.2299999999996</v>
      </c>
      <c r="W676" s="36">
        <f t="shared" si="83"/>
        <v>11262527.949999999</v>
      </c>
      <c r="X676" s="15" t="s">
        <v>42</v>
      </c>
      <c r="Y676" s="9"/>
      <c r="Z676" s="34">
        <v>0</v>
      </c>
      <c r="AA676" s="34">
        <v>0</v>
      </c>
      <c r="AB676" s="34">
        <v>0</v>
      </c>
      <c r="AC676" s="13">
        <f t="shared" si="84"/>
        <v>11262527.949999999</v>
      </c>
    </row>
    <row r="677" spans="1:30" ht="21.75" customHeight="1" x14ac:dyDescent="0.3">
      <c r="A677" s="3">
        <v>2016</v>
      </c>
      <c r="B677" s="30">
        <f>IF(OR(D677=0,D677=""),"",COUNTA($D$563:D677))</f>
        <v>87</v>
      </c>
      <c r="C677" s="17" t="s">
        <v>687</v>
      </c>
      <c r="D677" s="9">
        <v>1984</v>
      </c>
      <c r="E677" s="31">
        <v>7766.4</v>
      </c>
      <c r="F677" s="31">
        <v>5166.3</v>
      </c>
      <c r="G677" s="31">
        <v>1061.0999999999999</v>
      </c>
      <c r="H677" s="9">
        <v>0</v>
      </c>
      <c r="I677" s="9">
        <v>1095</v>
      </c>
      <c r="J677" s="9">
        <v>0</v>
      </c>
      <c r="K677" s="9">
        <v>375</v>
      </c>
      <c r="L677" s="9">
        <v>480</v>
      </c>
      <c r="M677" s="9">
        <v>0</v>
      </c>
      <c r="N677" s="9">
        <v>465</v>
      </c>
      <c r="O677" s="9">
        <v>0</v>
      </c>
      <c r="P677" s="9">
        <v>0</v>
      </c>
      <c r="Q677" s="9">
        <v>0</v>
      </c>
      <c r="R677" s="9">
        <v>0</v>
      </c>
      <c r="S677" s="9">
        <v>18</v>
      </c>
      <c r="T677" s="9">
        <f t="shared" si="81"/>
        <v>51.680999999999997</v>
      </c>
      <c r="U677" s="13">
        <f t="shared" si="85"/>
        <v>2433</v>
      </c>
      <c r="V677" s="13">
        <f t="shared" si="82"/>
        <v>3098.73</v>
      </c>
      <c r="W677" s="36">
        <f t="shared" si="83"/>
        <v>19297026.52</v>
      </c>
      <c r="X677" s="15" t="s">
        <v>42</v>
      </c>
      <c r="Y677" s="9"/>
      <c r="Z677" s="34">
        <v>0</v>
      </c>
      <c r="AA677" s="34">
        <v>0</v>
      </c>
      <c r="AB677" s="34">
        <v>0</v>
      </c>
      <c r="AC677" s="13">
        <f t="shared" si="84"/>
        <v>19297026.52</v>
      </c>
    </row>
    <row r="678" spans="1:30" ht="21.75" customHeight="1" x14ac:dyDescent="0.3">
      <c r="A678" s="3">
        <v>2016</v>
      </c>
      <c r="B678" s="30">
        <f>IF(OR(D678=0,D678=""),"",COUNTA($D$563:D678))</f>
        <v>88</v>
      </c>
      <c r="C678" s="17" t="s">
        <v>348</v>
      </c>
      <c r="D678" s="9">
        <v>1998</v>
      </c>
      <c r="E678" s="31">
        <v>8481.5</v>
      </c>
      <c r="F678" s="31">
        <v>7789.9</v>
      </c>
      <c r="G678" s="31">
        <v>691.6</v>
      </c>
      <c r="H678" s="9">
        <v>0</v>
      </c>
      <c r="I678" s="9">
        <v>0</v>
      </c>
      <c r="J678" s="9">
        <v>0</v>
      </c>
      <c r="K678" s="9">
        <v>0</v>
      </c>
      <c r="L678" s="9">
        <v>0</v>
      </c>
      <c r="M678" s="9">
        <v>0</v>
      </c>
      <c r="N678" s="9">
        <v>465</v>
      </c>
      <c r="O678" s="9">
        <v>0</v>
      </c>
      <c r="P678" s="9">
        <v>0</v>
      </c>
      <c r="Q678" s="9">
        <v>0</v>
      </c>
      <c r="R678" s="9">
        <v>0</v>
      </c>
      <c r="S678" s="9">
        <v>3</v>
      </c>
      <c r="T678" s="9">
        <f t="shared" si="81"/>
        <v>9.9510000000000005</v>
      </c>
      <c r="U678" s="13">
        <f t="shared" si="85"/>
        <v>468</v>
      </c>
      <c r="V678" s="13"/>
      <c r="W678" s="36">
        <f t="shared" si="83"/>
        <v>4053741.41</v>
      </c>
      <c r="X678" s="15" t="s">
        <v>42</v>
      </c>
      <c r="Y678" s="9"/>
      <c r="Z678" s="34">
        <v>0</v>
      </c>
      <c r="AA678" s="34">
        <v>0</v>
      </c>
      <c r="AB678" s="34">
        <v>0</v>
      </c>
      <c r="AC678" s="13">
        <f t="shared" si="84"/>
        <v>4053741.41</v>
      </c>
    </row>
    <row r="679" spans="1:30" ht="21.75" customHeight="1" x14ac:dyDescent="0.3">
      <c r="A679" s="3">
        <v>2016</v>
      </c>
      <c r="B679" s="30">
        <f>IF(OR(D679=0,D679=""),"",COUNTA($D$563:D679))</f>
        <v>89</v>
      </c>
      <c r="C679" s="17" t="s">
        <v>640</v>
      </c>
      <c r="D679" s="9">
        <v>1968</v>
      </c>
      <c r="E679" s="31">
        <v>3731.9</v>
      </c>
      <c r="F679" s="31">
        <v>2712.3</v>
      </c>
      <c r="G679" s="31">
        <v>0</v>
      </c>
      <c r="H679" s="9">
        <v>0</v>
      </c>
      <c r="I679" s="9">
        <v>0</v>
      </c>
      <c r="J679" s="9">
        <v>0</v>
      </c>
      <c r="K679" s="9">
        <v>0</v>
      </c>
      <c r="L679" s="9">
        <v>0</v>
      </c>
      <c r="M679" s="9">
        <v>0</v>
      </c>
      <c r="N679" s="9">
        <v>465</v>
      </c>
      <c r="O679" s="9">
        <v>0</v>
      </c>
      <c r="P679" s="9">
        <v>0</v>
      </c>
      <c r="Q679" s="9">
        <v>0</v>
      </c>
      <c r="R679" s="9">
        <v>0</v>
      </c>
      <c r="S679" s="9">
        <v>3</v>
      </c>
      <c r="T679" s="9">
        <f t="shared" si="81"/>
        <v>9.9510000000000005</v>
      </c>
      <c r="U679" s="13">
        <f t="shared" si="85"/>
        <v>468</v>
      </c>
      <c r="V679" s="13"/>
      <c r="W679" s="36">
        <f t="shared" si="83"/>
        <v>1783665.34</v>
      </c>
      <c r="X679" s="15" t="s">
        <v>42</v>
      </c>
      <c r="Y679" s="9"/>
      <c r="Z679" s="34">
        <v>0</v>
      </c>
      <c r="AA679" s="34">
        <v>0</v>
      </c>
      <c r="AB679" s="34">
        <v>0</v>
      </c>
      <c r="AC679" s="13">
        <f t="shared" si="84"/>
        <v>1783665.34</v>
      </c>
    </row>
    <row r="680" spans="1:30" ht="21.75" customHeight="1" x14ac:dyDescent="0.3">
      <c r="A680" s="3"/>
      <c r="B680" s="30">
        <f>IF(OR(D680=0,D680=""),"",COUNTA($D$563:D680))</f>
        <v>90</v>
      </c>
      <c r="C680" s="17" t="s">
        <v>579</v>
      </c>
      <c r="D680" s="9">
        <v>1959</v>
      </c>
      <c r="E680" s="31">
        <v>1679.8</v>
      </c>
      <c r="F680" s="31">
        <v>1570.1</v>
      </c>
      <c r="G680" s="31">
        <v>0</v>
      </c>
      <c r="H680" s="9">
        <v>0</v>
      </c>
      <c r="I680" s="9">
        <v>0</v>
      </c>
      <c r="J680" s="9">
        <v>0</v>
      </c>
      <c r="K680" s="9">
        <v>0</v>
      </c>
      <c r="L680" s="9">
        <v>0</v>
      </c>
      <c r="M680" s="9">
        <v>0</v>
      </c>
      <c r="N680" s="9">
        <v>0</v>
      </c>
      <c r="O680" s="9">
        <v>0</v>
      </c>
      <c r="P680" s="9">
        <v>0</v>
      </c>
      <c r="Q680" s="9">
        <v>0</v>
      </c>
      <c r="R680" s="9">
        <v>430</v>
      </c>
      <c r="S680" s="9">
        <v>3</v>
      </c>
      <c r="T680" s="9">
        <f t="shared" si="81"/>
        <v>9.202</v>
      </c>
      <c r="U680" s="13">
        <f t="shared" si="85"/>
        <v>433</v>
      </c>
      <c r="V680" s="13"/>
      <c r="W680" s="36">
        <f t="shared" si="83"/>
        <v>742810.92</v>
      </c>
      <c r="X680" s="15" t="s">
        <v>42</v>
      </c>
      <c r="Y680" s="9"/>
      <c r="Z680" s="34">
        <v>0</v>
      </c>
      <c r="AA680" s="34">
        <v>0</v>
      </c>
      <c r="AB680" s="34">
        <v>0</v>
      </c>
      <c r="AC680" s="13">
        <f t="shared" si="84"/>
        <v>742810.92</v>
      </c>
    </row>
    <row r="681" spans="1:30" ht="21.75" customHeight="1" x14ac:dyDescent="0.3">
      <c r="A681" s="3"/>
      <c r="B681" s="30">
        <f>IF(OR(D681=0,D681=""),"",COUNTA($D$563:D681))</f>
        <v>91</v>
      </c>
      <c r="C681" s="17" t="s">
        <v>581</v>
      </c>
      <c r="D681" s="9">
        <v>1960</v>
      </c>
      <c r="E681" s="31">
        <v>522.49</v>
      </c>
      <c r="F681" s="31">
        <v>475.65</v>
      </c>
      <c r="G681" s="31">
        <v>0</v>
      </c>
      <c r="H681" s="9">
        <v>620</v>
      </c>
      <c r="I681" s="9">
        <v>0</v>
      </c>
      <c r="J681" s="9">
        <v>0</v>
      </c>
      <c r="K681" s="9">
        <v>0</v>
      </c>
      <c r="L681" s="9">
        <v>0</v>
      </c>
      <c r="M681" s="9">
        <v>0</v>
      </c>
      <c r="N681" s="9">
        <v>0</v>
      </c>
      <c r="O681" s="9">
        <v>0</v>
      </c>
      <c r="P681" s="9">
        <v>0</v>
      </c>
      <c r="Q681" s="9">
        <v>0</v>
      </c>
      <c r="R681" s="9">
        <v>0</v>
      </c>
      <c r="S681" s="9">
        <v>3</v>
      </c>
      <c r="T681" s="9">
        <f t="shared" si="81"/>
        <v>13.268000000000001</v>
      </c>
      <c r="U681" s="13">
        <f t="shared" si="85"/>
        <v>623</v>
      </c>
      <c r="V681" s="13"/>
      <c r="W681" s="36">
        <f t="shared" si="83"/>
        <v>332443.67</v>
      </c>
      <c r="X681" s="15" t="s">
        <v>42</v>
      </c>
      <c r="Y681" s="9"/>
      <c r="Z681" s="34">
        <v>0</v>
      </c>
      <c r="AA681" s="34">
        <v>0</v>
      </c>
      <c r="AB681" s="34">
        <v>0</v>
      </c>
      <c r="AC681" s="13">
        <f t="shared" si="84"/>
        <v>332443.67</v>
      </c>
    </row>
    <row r="682" spans="1:30" s="2" customFormat="1" ht="21.75" customHeight="1" x14ac:dyDescent="0.3">
      <c r="A682" s="8"/>
      <c r="B682" s="30">
        <f>IF(OR(D682=0,D682=""),"",COUNTA($D$563:D682))</f>
        <v>92</v>
      </c>
      <c r="C682" s="17" t="s">
        <v>585</v>
      </c>
      <c r="D682" s="9">
        <v>1957</v>
      </c>
      <c r="E682" s="31">
        <v>1394.8</v>
      </c>
      <c r="F682" s="31">
        <v>625.20000000000005</v>
      </c>
      <c r="G682" s="31">
        <v>0</v>
      </c>
      <c r="H682" s="9">
        <v>0</v>
      </c>
      <c r="I682" s="9">
        <v>0</v>
      </c>
      <c r="J682" s="9">
        <v>0</v>
      </c>
      <c r="K682" s="9">
        <v>0</v>
      </c>
      <c r="L682" s="9">
        <v>0</v>
      </c>
      <c r="M682" s="9">
        <v>0</v>
      </c>
      <c r="N682" s="9">
        <v>0</v>
      </c>
      <c r="O682" s="9">
        <v>0</v>
      </c>
      <c r="P682" s="9">
        <v>0</v>
      </c>
      <c r="Q682" s="9">
        <v>0</v>
      </c>
      <c r="R682" s="9">
        <v>430</v>
      </c>
      <c r="S682" s="9">
        <v>0</v>
      </c>
      <c r="T682" s="9">
        <f t="shared" si="81"/>
        <v>9.202</v>
      </c>
      <c r="U682" s="13">
        <f t="shared" si="85"/>
        <v>430</v>
      </c>
      <c r="V682" s="13"/>
      <c r="W682" s="36">
        <f t="shared" si="83"/>
        <v>612598.94999999995</v>
      </c>
      <c r="X682" s="15" t="s">
        <v>42</v>
      </c>
      <c r="Y682" s="9"/>
      <c r="Z682" s="34">
        <v>0</v>
      </c>
      <c r="AA682" s="34">
        <v>0</v>
      </c>
      <c r="AB682" s="34">
        <v>0</v>
      </c>
      <c r="AC682" s="13">
        <f t="shared" si="84"/>
        <v>612598.94999999995</v>
      </c>
    </row>
    <row r="683" spans="1:30" ht="21.75" customHeight="1" x14ac:dyDescent="0.3">
      <c r="A683" s="3"/>
      <c r="B683" s="30">
        <f>IF(OR(D683=0,D683=""),"",COUNTA($D$563:D683))</f>
        <v>93</v>
      </c>
      <c r="C683" s="17" t="s">
        <v>580</v>
      </c>
      <c r="D683" s="9">
        <v>1959</v>
      </c>
      <c r="E683" s="31">
        <v>1312.1</v>
      </c>
      <c r="F683" s="31">
        <v>1176.8</v>
      </c>
      <c r="G683" s="31">
        <v>0</v>
      </c>
      <c r="H683" s="9">
        <v>0</v>
      </c>
      <c r="I683" s="9">
        <v>0</v>
      </c>
      <c r="J683" s="9">
        <v>0</v>
      </c>
      <c r="K683" s="9">
        <v>0</v>
      </c>
      <c r="L683" s="9">
        <v>0</v>
      </c>
      <c r="M683" s="9">
        <v>0</v>
      </c>
      <c r="N683" s="9">
        <v>0</v>
      </c>
      <c r="O683" s="9">
        <v>0</v>
      </c>
      <c r="P683" s="9">
        <v>0</v>
      </c>
      <c r="Q683" s="9">
        <v>0</v>
      </c>
      <c r="R683" s="9">
        <v>430</v>
      </c>
      <c r="S683" s="9">
        <v>3</v>
      </c>
      <c r="T683" s="9">
        <f t="shared" ref="T683" si="86">(H683+I683+J683+K683+L683+M683+N683+O683+P683+Q683+R683)*0.0214</f>
        <v>9.202</v>
      </c>
      <c r="U683" s="13">
        <f t="shared" ref="U683" si="87">H683+P683+I683+J683+K683+L683+M683+N683+O683+Q683+R683+S683</f>
        <v>433</v>
      </c>
      <c r="V683" s="13"/>
      <c r="W683" s="36">
        <f t="shared" ref="W683" si="88">(U683+T683)*E683</f>
        <v>580213.24</v>
      </c>
      <c r="X683" s="15" t="s">
        <v>42</v>
      </c>
      <c r="Y683" s="9"/>
      <c r="Z683" s="34">
        <v>0</v>
      </c>
      <c r="AA683" s="34">
        <v>0</v>
      </c>
      <c r="AB683" s="34">
        <v>0</v>
      </c>
      <c r="AC683" s="13">
        <f t="shared" ref="AC683" si="89">W683</f>
        <v>580213.24</v>
      </c>
    </row>
    <row r="684" spans="1:30" s="4" customFormat="1" ht="21.75" customHeight="1" x14ac:dyDescent="0.3">
      <c r="A684" s="3">
        <v>2016</v>
      </c>
      <c r="B684" s="30" t="str">
        <f>IF(OR(D684=0,D684=""),"",COUNTA($D$563:D684))</f>
        <v/>
      </c>
      <c r="C684" s="10"/>
      <c r="D684" s="11"/>
      <c r="E684" s="32">
        <f>SUM(E612:E683)</f>
        <v>172378.82</v>
      </c>
      <c r="F684" s="32">
        <f>SUM(F612:F683)</f>
        <v>123370.35</v>
      </c>
      <c r="G684" s="32">
        <f>SUM(G612:G683)</f>
        <v>5358.67</v>
      </c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2"/>
      <c r="V684" s="13"/>
      <c r="W684" s="37">
        <f>SUM(W612:W683)</f>
        <v>527180002.08999997</v>
      </c>
      <c r="X684" s="14"/>
      <c r="Y684" s="9"/>
      <c r="Z684" s="35"/>
      <c r="AA684" s="35"/>
      <c r="AB684" s="35"/>
      <c r="AC684" s="12">
        <f>SUM(AC612:AC683)</f>
        <v>527180002.08999997</v>
      </c>
      <c r="AD684" s="2"/>
    </row>
    <row r="685" spans="1:30" ht="21.75" customHeight="1" x14ac:dyDescent="0.3">
      <c r="A685" s="3">
        <v>2016</v>
      </c>
      <c r="B685" s="30" t="str">
        <f>IF(OR(D685=0,D685=""),"",COUNTA($D$563:D685))</f>
        <v/>
      </c>
      <c r="C685" s="10" t="s">
        <v>677</v>
      </c>
      <c r="D685" s="11"/>
      <c r="E685" s="32"/>
      <c r="F685" s="32"/>
      <c r="G685" s="32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2"/>
      <c r="V685" s="13"/>
      <c r="W685" s="37"/>
      <c r="X685" s="14"/>
      <c r="Y685" s="9"/>
      <c r="Z685" s="35"/>
      <c r="AA685" s="35"/>
      <c r="AB685" s="35"/>
      <c r="AC685" s="12"/>
    </row>
    <row r="686" spans="1:30" ht="21.75" customHeight="1" x14ac:dyDescent="0.3">
      <c r="A686" s="3">
        <v>2016</v>
      </c>
      <c r="B686" s="30">
        <f>IF(OR(D686=0,D686=""),"",COUNTA($D$563:D686))</f>
        <v>94</v>
      </c>
      <c r="C686" s="17" t="s">
        <v>337</v>
      </c>
      <c r="D686" s="9">
        <v>1962</v>
      </c>
      <c r="E686" s="31">
        <v>2709.2</v>
      </c>
      <c r="F686" s="31">
        <v>1979.8</v>
      </c>
      <c r="G686" s="31">
        <v>0</v>
      </c>
      <c r="H686" s="9">
        <v>620</v>
      </c>
      <c r="I686" s="9">
        <v>1095</v>
      </c>
      <c r="J686" s="9">
        <v>0</v>
      </c>
      <c r="K686" s="9">
        <v>375</v>
      </c>
      <c r="L686" s="9">
        <v>480</v>
      </c>
      <c r="M686" s="9">
        <v>0</v>
      </c>
      <c r="N686" s="9">
        <v>465</v>
      </c>
      <c r="O686" s="9">
        <v>78</v>
      </c>
      <c r="P686" s="9">
        <v>305</v>
      </c>
      <c r="Q686" s="9">
        <v>60</v>
      </c>
      <c r="R686" s="9">
        <v>430</v>
      </c>
      <c r="S686" s="9">
        <v>33</v>
      </c>
      <c r="T686" s="9">
        <f t="shared" ref="T686:T709" si="90">(H686+I686+J686+K686+L686+M686+N686+O686+P686+Q686+R686)*0.0214</f>
        <v>83.631200000000007</v>
      </c>
      <c r="U686" s="13">
        <f t="shared" ref="U686:U709" si="91">H686+P686+I686+J686+K686+L686+M686+N686+O686+Q686+R686+S686</f>
        <v>3941</v>
      </c>
      <c r="V686" s="13">
        <f t="shared" ref="V686:V709" si="92">W686/(F686+G686)</f>
        <v>5507.39</v>
      </c>
      <c r="W686" s="36">
        <f t="shared" ref="W686:W709" si="93">(U686+T686)*E686</f>
        <v>10903530.85</v>
      </c>
      <c r="X686" s="15" t="s">
        <v>42</v>
      </c>
      <c r="Y686" s="9" t="s">
        <v>28</v>
      </c>
      <c r="Z686" s="34">
        <v>0</v>
      </c>
      <c r="AA686" s="34">
        <v>0</v>
      </c>
      <c r="AB686" s="34">
        <v>0</v>
      </c>
      <c r="AC686" s="13">
        <f t="shared" ref="AC686:AC709" si="94">SUM(W686)-(Z686+AA686+AB686)</f>
        <v>10903530.85</v>
      </c>
    </row>
    <row r="687" spans="1:30" ht="21.75" customHeight="1" x14ac:dyDescent="0.3">
      <c r="A687" s="3">
        <v>2016</v>
      </c>
      <c r="B687" s="30">
        <f>IF(OR(D687=0,D687=""),"",COUNTA($D$563:D687))</f>
        <v>95</v>
      </c>
      <c r="C687" s="17" t="s">
        <v>338</v>
      </c>
      <c r="D687" s="9">
        <v>1962</v>
      </c>
      <c r="E687" s="31">
        <v>2801.2</v>
      </c>
      <c r="F687" s="31">
        <v>2380.1999999999998</v>
      </c>
      <c r="G687" s="31">
        <v>62.6</v>
      </c>
      <c r="H687" s="9">
        <v>620</v>
      </c>
      <c r="I687" s="9">
        <v>1095</v>
      </c>
      <c r="J687" s="9">
        <v>0</v>
      </c>
      <c r="K687" s="9">
        <v>375</v>
      </c>
      <c r="L687" s="9">
        <v>480</v>
      </c>
      <c r="M687" s="9">
        <v>0</v>
      </c>
      <c r="N687" s="9">
        <v>465</v>
      </c>
      <c r="O687" s="9">
        <v>78</v>
      </c>
      <c r="P687" s="9">
        <v>305</v>
      </c>
      <c r="Q687" s="9">
        <v>60</v>
      </c>
      <c r="R687" s="9">
        <v>430</v>
      </c>
      <c r="S687" s="9">
        <v>33</v>
      </c>
      <c r="T687" s="9">
        <f t="shared" si="90"/>
        <v>83.631200000000007</v>
      </c>
      <c r="U687" s="13">
        <f t="shared" si="91"/>
        <v>3941</v>
      </c>
      <c r="V687" s="13">
        <f t="shared" si="92"/>
        <v>4615.1099999999997</v>
      </c>
      <c r="W687" s="36">
        <f t="shared" si="93"/>
        <v>11273796.92</v>
      </c>
      <c r="X687" s="15" t="s">
        <v>42</v>
      </c>
      <c r="Y687" s="9" t="s">
        <v>28</v>
      </c>
      <c r="Z687" s="34">
        <v>0</v>
      </c>
      <c r="AA687" s="34">
        <v>0</v>
      </c>
      <c r="AB687" s="34">
        <v>0</v>
      </c>
      <c r="AC687" s="13">
        <f t="shared" si="94"/>
        <v>11273796.92</v>
      </c>
    </row>
    <row r="688" spans="1:30" ht="21.75" customHeight="1" x14ac:dyDescent="0.3">
      <c r="A688" s="3">
        <v>2016</v>
      </c>
      <c r="B688" s="30">
        <f>IF(OR(D688=0,D688=""),"",COUNTA($D$563:D688))</f>
        <v>96</v>
      </c>
      <c r="C688" s="17" t="s">
        <v>110</v>
      </c>
      <c r="D688" s="9">
        <v>1961</v>
      </c>
      <c r="E688" s="31">
        <v>3702.5</v>
      </c>
      <c r="F688" s="31">
        <v>2827.5</v>
      </c>
      <c r="G688" s="31">
        <v>0</v>
      </c>
      <c r="H688" s="9">
        <v>620</v>
      </c>
      <c r="I688" s="9">
        <v>1095</v>
      </c>
      <c r="J688" s="9">
        <v>0</v>
      </c>
      <c r="K688" s="9">
        <v>375</v>
      </c>
      <c r="L688" s="9">
        <v>480</v>
      </c>
      <c r="M688" s="9">
        <v>0</v>
      </c>
      <c r="N688" s="9">
        <v>465</v>
      </c>
      <c r="O688" s="9">
        <v>78</v>
      </c>
      <c r="P688" s="9">
        <v>305</v>
      </c>
      <c r="Q688" s="9">
        <v>60</v>
      </c>
      <c r="R688" s="9">
        <v>430</v>
      </c>
      <c r="S688" s="9">
        <v>33</v>
      </c>
      <c r="T688" s="9">
        <f t="shared" si="90"/>
        <v>83.631200000000007</v>
      </c>
      <c r="U688" s="13">
        <f t="shared" si="91"/>
        <v>3941</v>
      </c>
      <c r="V688" s="13">
        <f t="shared" si="92"/>
        <v>5270.1</v>
      </c>
      <c r="W688" s="36">
        <f t="shared" si="93"/>
        <v>14901197.02</v>
      </c>
      <c r="X688" s="15" t="s">
        <v>42</v>
      </c>
      <c r="Y688" s="9" t="s">
        <v>28</v>
      </c>
      <c r="Z688" s="34">
        <v>0</v>
      </c>
      <c r="AA688" s="34">
        <v>0</v>
      </c>
      <c r="AB688" s="34">
        <v>0</v>
      </c>
      <c r="AC688" s="13">
        <f t="shared" si="94"/>
        <v>14901197.02</v>
      </c>
    </row>
    <row r="689" spans="1:29" ht="21.75" customHeight="1" x14ac:dyDescent="0.3">
      <c r="A689" s="3">
        <v>2016</v>
      </c>
      <c r="B689" s="30">
        <f>IF(OR(D689=0,D689=""),"",COUNTA($D$563:D689))</f>
        <v>97</v>
      </c>
      <c r="C689" s="17" t="s">
        <v>703</v>
      </c>
      <c r="D689" s="9">
        <v>1971</v>
      </c>
      <c r="E689" s="31">
        <v>5652.3</v>
      </c>
      <c r="F689" s="31">
        <v>5652.3</v>
      </c>
      <c r="G689" s="31">
        <v>0</v>
      </c>
      <c r="H689" s="9">
        <v>620</v>
      </c>
      <c r="I689" s="9">
        <v>1095</v>
      </c>
      <c r="J689" s="9">
        <v>0</v>
      </c>
      <c r="K689" s="9">
        <v>375</v>
      </c>
      <c r="L689" s="9">
        <v>480</v>
      </c>
      <c r="M689" s="9">
        <v>0</v>
      </c>
      <c r="N689" s="9">
        <v>465</v>
      </c>
      <c r="O689" s="9">
        <v>78</v>
      </c>
      <c r="P689" s="9">
        <v>305</v>
      </c>
      <c r="Q689" s="9">
        <v>60</v>
      </c>
      <c r="R689" s="9">
        <v>430</v>
      </c>
      <c r="S689" s="9">
        <v>33</v>
      </c>
      <c r="T689" s="9">
        <f t="shared" si="90"/>
        <v>83.631200000000007</v>
      </c>
      <c r="U689" s="13">
        <f t="shared" si="91"/>
        <v>3941</v>
      </c>
      <c r="V689" s="13">
        <f t="shared" si="92"/>
        <v>4024.63</v>
      </c>
      <c r="W689" s="36">
        <f t="shared" si="93"/>
        <v>22748422.93</v>
      </c>
      <c r="X689" s="15" t="s">
        <v>42</v>
      </c>
      <c r="Y689" s="9" t="s">
        <v>28</v>
      </c>
      <c r="Z689" s="34">
        <v>0</v>
      </c>
      <c r="AA689" s="34">
        <v>0</v>
      </c>
      <c r="AB689" s="34">
        <v>0</v>
      </c>
      <c r="AC689" s="13">
        <f t="shared" si="94"/>
        <v>22748422.93</v>
      </c>
    </row>
    <row r="690" spans="1:29" ht="21.75" customHeight="1" x14ac:dyDescent="0.3">
      <c r="A690" s="3">
        <v>2016</v>
      </c>
      <c r="B690" s="30">
        <f>IF(OR(D690=0,D690=""),"",COUNTA($D$563:D690))</f>
        <v>98</v>
      </c>
      <c r="C690" s="17" t="s">
        <v>641</v>
      </c>
      <c r="D690" s="9">
        <v>1971</v>
      </c>
      <c r="E690" s="31">
        <v>3125.9</v>
      </c>
      <c r="F690" s="31">
        <v>3125.9</v>
      </c>
      <c r="G690" s="31">
        <v>0</v>
      </c>
      <c r="H690" s="9">
        <v>620</v>
      </c>
      <c r="I690" s="9">
        <v>1095</v>
      </c>
      <c r="J690" s="9">
        <v>0</v>
      </c>
      <c r="K690" s="9">
        <v>375</v>
      </c>
      <c r="L690" s="9">
        <v>480</v>
      </c>
      <c r="M690" s="9">
        <v>0</v>
      </c>
      <c r="N690" s="9">
        <v>465</v>
      </c>
      <c r="O690" s="9">
        <v>78</v>
      </c>
      <c r="P690" s="9">
        <v>305</v>
      </c>
      <c r="Q690" s="9">
        <v>60</v>
      </c>
      <c r="R690" s="9">
        <v>430</v>
      </c>
      <c r="S690" s="9">
        <v>33</v>
      </c>
      <c r="T690" s="9">
        <f t="shared" si="90"/>
        <v>83.631200000000007</v>
      </c>
      <c r="U690" s="13">
        <f t="shared" si="91"/>
        <v>3941</v>
      </c>
      <c r="V690" s="13">
        <f t="shared" si="92"/>
        <v>4024.63</v>
      </c>
      <c r="W690" s="36">
        <f t="shared" si="93"/>
        <v>12580594.67</v>
      </c>
      <c r="X690" s="15" t="s">
        <v>42</v>
      </c>
      <c r="Y690" s="9" t="s">
        <v>28</v>
      </c>
      <c r="Z690" s="34">
        <v>0</v>
      </c>
      <c r="AA690" s="34">
        <v>0</v>
      </c>
      <c r="AB690" s="34">
        <v>0</v>
      </c>
      <c r="AC690" s="13">
        <f t="shared" si="94"/>
        <v>12580594.67</v>
      </c>
    </row>
    <row r="691" spans="1:29" ht="21.75" customHeight="1" x14ac:dyDescent="0.3">
      <c r="A691" s="3">
        <v>2016</v>
      </c>
      <c r="B691" s="30">
        <f>IF(OR(D691=0,D691=""),"",COUNTA($D$563:D691))</f>
        <v>99</v>
      </c>
      <c r="C691" s="17" t="s">
        <v>111</v>
      </c>
      <c r="D691" s="9">
        <v>1964</v>
      </c>
      <c r="E691" s="31">
        <v>1502.9</v>
      </c>
      <c r="F691" s="31">
        <v>1502.9</v>
      </c>
      <c r="G691" s="31">
        <v>0</v>
      </c>
      <c r="H691" s="9">
        <v>620</v>
      </c>
      <c r="I691" s="9">
        <v>1095</v>
      </c>
      <c r="J691" s="9">
        <v>0</v>
      </c>
      <c r="K691" s="9">
        <v>375</v>
      </c>
      <c r="L691" s="9">
        <v>480</v>
      </c>
      <c r="M691" s="9">
        <v>0</v>
      </c>
      <c r="N691" s="9">
        <v>465</v>
      </c>
      <c r="O691" s="9">
        <v>78</v>
      </c>
      <c r="P691" s="9">
        <v>305</v>
      </c>
      <c r="Q691" s="9">
        <v>60</v>
      </c>
      <c r="R691" s="9">
        <v>430</v>
      </c>
      <c r="S691" s="9">
        <v>33</v>
      </c>
      <c r="T691" s="9">
        <f t="shared" si="90"/>
        <v>83.631200000000007</v>
      </c>
      <c r="U691" s="13">
        <f t="shared" si="91"/>
        <v>3941</v>
      </c>
      <c r="V691" s="13">
        <f t="shared" si="92"/>
        <v>4024.63</v>
      </c>
      <c r="W691" s="36">
        <f t="shared" si="93"/>
        <v>6048618.2300000004</v>
      </c>
      <c r="X691" s="15" t="s">
        <v>42</v>
      </c>
      <c r="Y691" s="9" t="s">
        <v>28</v>
      </c>
      <c r="Z691" s="34">
        <v>0</v>
      </c>
      <c r="AA691" s="34">
        <v>0</v>
      </c>
      <c r="AB691" s="34">
        <v>0</v>
      </c>
      <c r="AC691" s="13">
        <f t="shared" si="94"/>
        <v>6048618.2300000004</v>
      </c>
    </row>
    <row r="692" spans="1:29" ht="21.75" customHeight="1" x14ac:dyDescent="0.3">
      <c r="A692" s="3">
        <v>2016</v>
      </c>
      <c r="B692" s="30">
        <f>IF(OR(D692=0,D692=""),"",COUNTA($D$563:D692))</f>
        <v>100</v>
      </c>
      <c r="C692" s="17" t="s">
        <v>642</v>
      </c>
      <c r="D692" s="9">
        <v>1972</v>
      </c>
      <c r="E692" s="31">
        <v>2227.4</v>
      </c>
      <c r="F692" s="31">
        <v>2227.4</v>
      </c>
      <c r="G692" s="31">
        <v>0</v>
      </c>
      <c r="H692" s="9">
        <v>620</v>
      </c>
      <c r="I692" s="9">
        <v>1095</v>
      </c>
      <c r="J692" s="9">
        <v>0</v>
      </c>
      <c r="K692" s="9">
        <v>375</v>
      </c>
      <c r="L692" s="9">
        <v>480</v>
      </c>
      <c r="M692" s="9">
        <v>0</v>
      </c>
      <c r="N692" s="9">
        <v>465</v>
      </c>
      <c r="O692" s="9">
        <v>78</v>
      </c>
      <c r="P692" s="9">
        <v>305</v>
      </c>
      <c r="Q692" s="9">
        <v>60</v>
      </c>
      <c r="R692" s="9">
        <v>430</v>
      </c>
      <c r="S692" s="9">
        <v>33</v>
      </c>
      <c r="T692" s="9">
        <f t="shared" si="90"/>
        <v>83.631200000000007</v>
      </c>
      <c r="U692" s="13">
        <f t="shared" si="91"/>
        <v>3941</v>
      </c>
      <c r="V692" s="13">
        <f t="shared" si="92"/>
        <v>4024.63</v>
      </c>
      <c r="W692" s="36">
        <f t="shared" si="93"/>
        <v>8964463.5299999993</v>
      </c>
      <c r="X692" s="15" t="s">
        <v>42</v>
      </c>
      <c r="Y692" s="9" t="s">
        <v>28</v>
      </c>
      <c r="Z692" s="34">
        <v>0</v>
      </c>
      <c r="AA692" s="34">
        <v>0</v>
      </c>
      <c r="AB692" s="34">
        <v>0</v>
      </c>
      <c r="AC692" s="13">
        <f t="shared" si="94"/>
        <v>8964463.5299999993</v>
      </c>
    </row>
    <row r="693" spans="1:29" ht="21.75" customHeight="1" x14ac:dyDescent="0.3">
      <c r="A693" s="3">
        <v>2016</v>
      </c>
      <c r="B693" s="30">
        <f>IF(OR(D693=0,D693=""),"",COUNTA($D$563:D693))</f>
        <v>101</v>
      </c>
      <c r="C693" s="17" t="s">
        <v>643</v>
      </c>
      <c r="D693" s="9">
        <v>1973</v>
      </c>
      <c r="E693" s="31">
        <v>4246.8</v>
      </c>
      <c r="F693" s="31">
        <v>4246.8</v>
      </c>
      <c r="G693" s="31">
        <v>0</v>
      </c>
      <c r="H693" s="9">
        <v>620</v>
      </c>
      <c r="I693" s="9">
        <v>1095</v>
      </c>
      <c r="J693" s="9">
        <v>0</v>
      </c>
      <c r="K693" s="9">
        <v>375</v>
      </c>
      <c r="L693" s="9">
        <v>480</v>
      </c>
      <c r="M693" s="9">
        <v>0</v>
      </c>
      <c r="N693" s="9">
        <v>465</v>
      </c>
      <c r="O693" s="9">
        <v>78</v>
      </c>
      <c r="P693" s="9">
        <v>305</v>
      </c>
      <c r="Q693" s="9">
        <v>60</v>
      </c>
      <c r="R693" s="9">
        <v>430</v>
      </c>
      <c r="S693" s="9">
        <v>33</v>
      </c>
      <c r="T693" s="9">
        <f t="shared" si="90"/>
        <v>83.631200000000007</v>
      </c>
      <c r="U693" s="13">
        <f t="shared" si="91"/>
        <v>3941</v>
      </c>
      <c r="V693" s="13">
        <f t="shared" si="92"/>
        <v>4024.63</v>
      </c>
      <c r="W693" s="36">
        <f t="shared" si="93"/>
        <v>17091803.780000001</v>
      </c>
      <c r="X693" s="15" t="s">
        <v>42</v>
      </c>
      <c r="Y693" s="9" t="s">
        <v>28</v>
      </c>
      <c r="Z693" s="34">
        <v>0</v>
      </c>
      <c r="AA693" s="34">
        <v>0</v>
      </c>
      <c r="AB693" s="34">
        <v>0</v>
      </c>
      <c r="AC693" s="13">
        <f t="shared" si="94"/>
        <v>17091803.780000001</v>
      </c>
    </row>
    <row r="694" spans="1:29" ht="21.75" customHeight="1" x14ac:dyDescent="0.3">
      <c r="A694" s="3">
        <v>2016</v>
      </c>
      <c r="B694" s="30">
        <f>IF(OR(D694=0,D694=""),"",COUNTA($D$563:D694))</f>
        <v>102</v>
      </c>
      <c r="C694" s="17" t="s">
        <v>704</v>
      </c>
      <c r="D694" s="9">
        <v>1973</v>
      </c>
      <c r="E694" s="31">
        <v>6830.1</v>
      </c>
      <c r="F694" s="31">
        <v>5688.5</v>
      </c>
      <c r="G694" s="31">
        <v>1141.5999999999999</v>
      </c>
      <c r="H694" s="9">
        <v>620</v>
      </c>
      <c r="I694" s="9">
        <v>1095</v>
      </c>
      <c r="J694" s="9">
        <v>0</v>
      </c>
      <c r="K694" s="9">
        <v>375</v>
      </c>
      <c r="L694" s="9">
        <v>480</v>
      </c>
      <c r="M694" s="9">
        <v>0</v>
      </c>
      <c r="N694" s="9">
        <v>465</v>
      </c>
      <c r="O694" s="9">
        <v>78</v>
      </c>
      <c r="P694" s="9">
        <v>305</v>
      </c>
      <c r="Q694" s="9">
        <v>60</v>
      </c>
      <c r="R694" s="9">
        <v>430</v>
      </c>
      <c r="S694" s="9">
        <v>48</v>
      </c>
      <c r="T694" s="9">
        <f t="shared" si="90"/>
        <v>83.631200000000007</v>
      </c>
      <c r="U694" s="13">
        <f t="shared" si="91"/>
        <v>3956</v>
      </c>
      <c r="V694" s="13">
        <f t="shared" si="92"/>
        <v>4039.63</v>
      </c>
      <c r="W694" s="36">
        <f t="shared" si="93"/>
        <v>27591085.059999999</v>
      </c>
      <c r="X694" s="15" t="s">
        <v>42</v>
      </c>
      <c r="Y694" s="9" t="s">
        <v>28</v>
      </c>
      <c r="Z694" s="34">
        <v>0</v>
      </c>
      <c r="AA694" s="34">
        <v>0</v>
      </c>
      <c r="AB694" s="34">
        <v>0</v>
      </c>
      <c r="AC694" s="13">
        <f t="shared" si="94"/>
        <v>27591085.059999999</v>
      </c>
    </row>
    <row r="695" spans="1:29" ht="21.75" customHeight="1" x14ac:dyDescent="0.3">
      <c r="A695" s="3">
        <v>2016</v>
      </c>
      <c r="B695" s="30">
        <f>IF(OR(D695=0,D695=""),"",COUNTA($D$563:D695))</f>
        <v>103</v>
      </c>
      <c r="C695" s="17" t="s">
        <v>112</v>
      </c>
      <c r="D695" s="9">
        <v>1973</v>
      </c>
      <c r="E695" s="31">
        <v>6830.1</v>
      </c>
      <c r="F695" s="31">
        <v>5688.5</v>
      </c>
      <c r="G695" s="31">
        <v>1141.5999999999999</v>
      </c>
      <c r="H695" s="9">
        <v>620</v>
      </c>
      <c r="I695" s="9">
        <v>1095</v>
      </c>
      <c r="J695" s="9">
        <v>0</v>
      </c>
      <c r="K695" s="9">
        <v>375</v>
      </c>
      <c r="L695" s="9">
        <v>480</v>
      </c>
      <c r="M695" s="9">
        <v>0</v>
      </c>
      <c r="N695" s="9">
        <v>465</v>
      </c>
      <c r="O695" s="9">
        <v>78</v>
      </c>
      <c r="P695" s="9">
        <v>305</v>
      </c>
      <c r="Q695" s="9">
        <v>60</v>
      </c>
      <c r="R695" s="9">
        <v>430</v>
      </c>
      <c r="S695" s="9">
        <v>48</v>
      </c>
      <c r="T695" s="9">
        <f t="shared" si="90"/>
        <v>83.631200000000007</v>
      </c>
      <c r="U695" s="13">
        <f t="shared" si="91"/>
        <v>3956</v>
      </c>
      <c r="V695" s="13">
        <f t="shared" si="92"/>
        <v>4039.63</v>
      </c>
      <c r="W695" s="36">
        <f t="shared" si="93"/>
        <v>27591085.059999999</v>
      </c>
      <c r="X695" s="15" t="s">
        <v>42</v>
      </c>
      <c r="Y695" s="9" t="s">
        <v>28</v>
      </c>
      <c r="Z695" s="34">
        <v>0</v>
      </c>
      <c r="AA695" s="34">
        <v>0</v>
      </c>
      <c r="AB695" s="34">
        <v>0</v>
      </c>
      <c r="AC695" s="13">
        <f t="shared" si="94"/>
        <v>27591085.059999999</v>
      </c>
    </row>
    <row r="696" spans="1:29" ht="21.75" customHeight="1" x14ac:dyDescent="0.3">
      <c r="A696" s="3">
        <v>2016</v>
      </c>
      <c r="B696" s="30">
        <f>IF(OR(D696=0,D696=""),"",COUNTA($D$563:D696))</f>
        <v>104</v>
      </c>
      <c r="C696" s="17" t="s">
        <v>644</v>
      </c>
      <c r="D696" s="9">
        <v>1972</v>
      </c>
      <c r="E696" s="31">
        <v>2890.1</v>
      </c>
      <c r="F696" s="31">
        <v>2112.3000000000002</v>
      </c>
      <c r="G696" s="31">
        <v>777.8</v>
      </c>
      <c r="H696" s="9">
        <v>620</v>
      </c>
      <c r="I696" s="9">
        <v>1095</v>
      </c>
      <c r="J696" s="9">
        <v>0</v>
      </c>
      <c r="K696" s="9">
        <v>375</v>
      </c>
      <c r="L696" s="9">
        <v>480</v>
      </c>
      <c r="M696" s="9">
        <v>0</v>
      </c>
      <c r="N696" s="9">
        <v>465</v>
      </c>
      <c r="O696" s="9">
        <v>78</v>
      </c>
      <c r="P696" s="9">
        <v>305</v>
      </c>
      <c r="Q696" s="9">
        <v>60</v>
      </c>
      <c r="R696" s="9">
        <v>430</v>
      </c>
      <c r="S696" s="9">
        <v>33</v>
      </c>
      <c r="T696" s="9">
        <f t="shared" si="90"/>
        <v>83.631200000000007</v>
      </c>
      <c r="U696" s="13">
        <f t="shared" si="91"/>
        <v>3941</v>
      </c>
      <c r="V696" s="13">
        <f t="shared" si="92"/>
        <v>4024.63</v>
      </c>
      <c r="W696" s="36">
        <f t="shared" si="93"/>
        <v>11631586.630000001</v>
      </c>
      <c r="X696" s="15" t="s">
        <v>42</v>
      </c>
      <c r="Y696" s="9" t="s">
        <v>28</v>
      </c>
      <c r="Z696" s="34">
        <v>0</v>
      </c>
      <c r="AA696" s="34">
        <v>0</v>
      </c>
      <c r="AB696" s="34">
        <v>0</v>
      </c>
      <c r="AC696" s="13">
        <f t="shared" si="94"/>
        <v>11631586.630000001</v>
      </c>
    </row>
    <row r="697" spans="1:29" ht="21.75" customHeight="1" x14ac:dyDescent="0.3">
      <c r="A697" s="3">
        <v>2016</v>
      </c>
      <c r="B697" s="30">
        <f>IF(OR(D697=0,D697=""),"",COUNTA($D$563:D697))</f>
        <v>105</v>
      </c>
      <c r="C697" s="17" t="s">
        <v>705</v>
      </c>
      <c r="D697" s="9">
        <v>1972</v>
      </c>
      <c r="E697" s="31">
        <v>3267</v>
      </c>
      <c r="F697" s="31">
        <v>2721.5</v>
      </c>
      <c r="G697" s="31">
        <v>0</v>
      </c>
      <c r="H697" s="9">
        <v>620</v>
      </c>
      <c r="I697" s="9">
        <v>1095</v>
      </c>
      <c r="J697" s="9">
        <v>0</v>
      </c>
      <c r="K697" s="9">
        <v>375</v>
      </c>
      <c r="L697" s="9">
        <v>480</v>
      </c>
      <c r="M697" s="9">
        <v>0</v>
      </c>
      <c r="N697" s="9">
        <v>465</v>
      </c>
      <c r="O697" s="9">
        <v>78</v>
      </c>
      <c r="P697" s="9">
        <v>305</v>
      </c>
      <c r="Q697" s="9">
        <v>60</v>
      </c>
      <c r="R697" s="9">
        <v>430</v>
      </c>
      <c r="S697" s="9">
        <v>33</v>
      </c>
      <c r="T697" s="9">
        <f t="shared" si="90"/>
        <v>83.631200000000007</v>
      </c>
      <c r="U697" s="13">
        <f t="shared" si="91"/>
        <v>3941</v>
      </c>
      <c r="V697" s="13">
        <f t="shared" si="92"/>
        <v>4831.33</v>
      </c>
      <c r="W697" s="36">
        <f t="shared" si="93"/>
        <v>13148470.130000001</v>
      </c>
      <c r="X697" s="15" t="s">
        <v>42</v>
      </c>
      <c r="Y697" s="9" t="s">
        <v>28</v>
      </c>
      <c r="Z697" s="34">
        <v>0</v>
      </c>
      <c r="AA697" s="34">
        <v>0</v>
      </c>
      <c r="AB697" s="34">
        <v>0</v>
      </c>
      <c r="AC697" s="13">
        <f t="shared" si="94"/>
        <v>13148470.130000001</v>
      </c>
    </row>
    <row r="698" spans="1:29" ht="21.75" customHeight="1" x14ac:dyDescent="0.3">
      <c r="A698" s="3">
        <v>2016</v>
      </c>
      <c r="B698" s="30">
        <f>IF(OR(D698=0,D698=""),"",COUNTA($D$563:D698))</f>
        <v>106</v>
      </c>
      <c r="C698" s="17" t="s">
        <v>706</v>
      </c>
      <c r="D698" s="9">
        <v>1972</v>
      </c>
      <c r="E698" s="31">
        <v>3265.5</v>
      </c>
      <c r="F698" s="31">
        <v>2720</v>
      </c>
      <c r="G698" s="31">
        <v>0</v>
      </c>
      <c r="H698" s="9">
        <v>620</v>
      </c>
      <c r="I698" s="9">
        <v>1095</v>
      </c>
      <c r="J698" s="9">
        <v>0</v>
      </c>
      <c r="K698" s="9">
        <v>375</v>
      </c>
      <c r="L698" s="9">
        <v>480</v>
      </c>
      <c r="M698" s="9">
        <v>0</v>
      </c>
      <c r="N698" s="9">
        <v>465</v>
      </c>
      <c r="O698" s="9">
        <v>78</v>
      </c>
      <c r="P698" s="9">
        <v>305</v>
      </c>
      <c r="Q698" s="9">
        <v>60</v>
      </c>
      <c r="R698" s="9">
        <v>430</v>
      </c>
      <c r="S698" s="9">
        <v>33</v>
      </c>
      <c r="T698" s="9">
        <f t="shared" si="90"/>
        <v>83.631200000000007</v>
      </c>
      <c r="U698" s="13">
        <f t="shared" si="91"/>
        <v>3941</v>
      </c>
      <c r="V698" s="13">
        <f t="shared" si="92"/>
        <v>4831.78</v>
      </c>
      <c r="W698" s="36">
        <f t="shared" si="93"/>
        <v>13142433.18</v>
      </c>
      <c r="X698" s="15" t="s">
        <v>42</v>
      </c>
      <c r="Y698" s="9" t="s">
        <v>28</v>
      </c>
      <c r="Z698" s="34">
        <v>0</v>
      </c>
      <c r="AA698" s="34">
        <v>0</v>
      </c>
      <c r="AB698" s="34">
        <v>0</v>
      </c>
      <c r="AC698" s="13">
        <f t="shared" si="94"/>
        <v>13142433.18</v>
      </c>
    </row>
    <row r="699" spans="1:29" ht="21.75" customHeight="1" x14ac:dyDescent="0.3">
      <c r="A699" s="3">
        <v>2016</v>
      </c>
      <c r="B699" s="30">
        <f>IF(OR(D699=0,D699=""),"",COUNTA($D$563:D699))</f>
        <v>107</v>
      </c>
      <c r="C699" s="17" t="s">
        <v>707</v>
      </c>
      <c r="D699" s="9">
        <v>1972</v>
      </c>
      <c r="E699" s="31">
        <v>6971.9</v>
      </c>
      <c r="F699" s="31">
        <v>5810.2</v>
      </c>
      <c r="G699" s="31">
        <v>0</v>
      </c>
      <c r="H699" s="9">
        <v>620</v>
      </c>
      <c r="I699" s="9">
        <v>1095</v>
      </c>
      <c r="J699" s="9">
        <v>0</v>
      </c>
      <c r="K699" s="9">
        <v>375</v>
      </c>
      <c r="L699" s="9">
        <v>480</v>
      </c>
      <c r="M699" s="9">
        <v>0</v>
      </c>
      <c r="N699" s="9">
        <v>465</v>
      </c>
      <c r="O699" s="9">
        <v>78</v>
      </c>
      <c r="P699" s="9">
        <v>305</v>
      </c>
      <c r="Q699" s="9">
        <v>60</v>
      </c>
      <c r="R699" s="9">
        <v>430</v>
      </c>
      <c r="S699" s="9">
        <v>33</v>
      </c>
      <c r="T699" s="9">
        <f t="shared" si="90"/>
        <v>83.631200000000007</v>
      </c>
      <c r="U699" s="13">
        <f t="shared" si="91"/>
        <v>3941</v>
      </c>
      <c r="V699" s="13">
        <f t="shared" si="92"/>
        <v>4829.32</v>
      </c>
      <c r="W699" s="36">
        <f t="shared" si="93"/>
        <v>28059326.260000002</v>
      </c>
      <c r="X699" s="15" t="s">
        <v>42</v>
      </c>
      <c r="Y699" s="9" t="s">
        <v>28</v>
      </c>
      <c r="Z699" s="34">
        <v>0</v>
      </c>
      <c r="AA699" s="34">
        <v>0</v>
      </c>
      <c r="AB699" s="34">
        <v>0</v>
      </c>
      <c r="AC699" s="13">
        <f t="shared" si="94"/>
        <v>28059326.260000002</v>
      </c>
    </row>
    <row r="700" spans="1:29" ht="21.75" customHeight="1" x14ac:dyDescent="0.3">
      <c r="A700" s="3">
        <v>2016</v>
      </c>
      <c r="B700" s="30">
        <f>IF(OR(D700=0,D700=""),"",COUNTA($D$563:D700))</f>
        <v>108</v>
      </c>
      <c r="C700" s="17" t="s">
        <v>708</v>
      </c>
      <c r="D700" s="9">
        <v>1972</v>
      </c>
      <c r="E700" s="31">
        <v>6849.5</v>
      </c>
      <c r="F700" s="31">
        <v>5709.4</v>
      </c>
      <c r="G700" s="31">
        <v>0</v>
      </c>
      <c r="H700" s="9">
        <v>620</v>
      </c>
      <c r="I700" s="9">
        <v>1095</v>
      </c>
      <c r="J700" s="9">
        <v>0</v>
      </c>
      <c r="K700" s="9">
        <v>375</v>
      </c>
      <c r="L700" s="9">
        <v>480</v>
      </c>
      <c r="M700" s="9">
        <v>0</v>
      </c>
      <c r="N700" s="9">
        <v>465</v>
      </c>
      <c r="O700" s="9">
        <v>78</v>
      </c>
      <c r="P700" s="9">
        <v>305</v>
      </c>
      <c r="Q700" s="9">
        <v>60</v>
      </c>
      <c r="R700" s="9">
        <v>430</v>
      </c>
      <c r="S700" s="9">
        <v>33</v>
      </c>
      <c r="T700" s="9">
        <f t="shared" si="90"/>
        <v>83.631200000000007</v>
      </c>
      <c r="U700" s="13">
        <f t="shared" si="91"/>
        <v>3941</v>
      </c>
      <c r="V700" s="13">
        <f t="shared" si="92"/>
        <v>4828.3</v>
      </c>
      <c r="W700" s="36">
        <f t="shared" si="93"/>
        <v>27566711.399999999</v>
      </c>
      <c r="X700" s="15" t="s">
        <v>42</v>
      </c>
      <c r="Y700" s="9" t="s">
        <v>28</v>
      </c>
      <c r="Z700" s="34">
        <v>0</v>
      </c>
      <c r="AA700" s="34">
        <v>0</v>
      </c>
      <c r="AB700" s="34">
        <v>0</v>
      </c>
      <c r="AC700" s="13">
        <f t="shared" si="94"/>
        <v>27566711.399999999</v>
      </c>
    </row>
    <row r="701" spans="1:29" ht="21.75" customHeight="1" x14ac:dyDescent="0.3">
      <c r="A701" s="3">
        <v>2016</v>
      </c>
      <c r="B701" s="30">
        <f>IF(OR(D701=0,D701=""),"",COUNTA($D$563:D701))</f>
        <v>109</v>
      </c>
      <c r="C701" s="17" t="s">
        <v>709</v>
      </c>
      <c r="D701" s="9">
        <v>1972</v>
      </c>
      <c r="E701" s="31">
        <v>6867.3</v>
      </c>
      <c r="F701" s="31">
        <v>5713.2</v>
      </c>
      <c r="G701" s="31">
        <v>0</v>
      </c>
      <c r="H701" s="9">
        <v>620</v>
      </c>
      <c r="I701" s="9">
        <v>1095</v>
      </c>
      <c r="J701" s="9">
        <v>0</v>
      </c>
      <c r="K701" s="9">
        <v>375</v>
      </c>
      <c r="L701" s="9">
        <v>480</v>
      </c>
      <c r="M701" s="9">
        <v>0</v>
      </c>
      <c r="N701" s="9">
        <v>465</v>
      </c>
      <c r="O701" s="9">
        <v>78</v>
      </c>
      <c r="P701" s="9">
        <v>305</v>
      </c>
      <c r="Q701" s="9">
        <v>60</v>
      </c>
      <c r="R701" s="9">
        <v>430</v>
      </c>
      <c r="S701" s="9">
        <v>33</v>
      </c>
      <c r="T701" s="9">
        <f t="shared" si="90"/>
        <v>83.631200000000007</v>
      </c>
      <c r="U701" s="13">
        <f t="shared" si="91"/>
        <v>3941</v>
      </c>
      <c r="V701" s="13">
        <f t="shared" si="92"/>
        <v>4837.63</v>
      </c>
      <c r="W701" s="36">
        <f t="shared" si="93"/>
        <v>27638349.84</v>
      </c>
      <c r="X701" s="15" t="s">
        <v>42</v>
      </c>
      <c r="Y701" s="9" t="s">
        <v>28</v>
      </c>
      <c r="Z701" s="34">
        <v>0</v>
      </c>
      <c r="AA701" s="34">
        <v>0</v>
      </c>
      <c r="AB701" s="34">
        <v>0</v>
      </c>
      <c r="AC701" s="13">
        <f t="shared" si="94"/>
        <v>27638349.84</v>
      </c>
    </row>
    <row r="702" spans="1:29" ht="21.75" customHeight="1" x14ac:dyDescent="0.3">
      <c r="A702" s="3">
        <v>2016</v>
      </c>
      <c r="B702" s="30">
        <f>IF(OR(D702=0,D702=""),"",COUNTA($D$563:D702))</f>
        <v>110</v>
      </c>
      <c r="C702" s="17" t="s">
        <v>645</v>
      </c>
      <c r="D702" s="9">
        <v>1968</v>
      </c>
      <c r="E702" s="31">
        <v>2740.5</v>
      </c>
      <c r="F702" s="31">
        <v>2740.5</v>
      </c>
      <c r="G702" s="31">
        <v>0</v>
      </c>
      <c r="H702" s="9">
        <v>620</v>
      </c>
      <c r="I702" s="9">
        <v>1095</v>
      </c>
      <c r="J702" s="9">
        <v>0</v>
      </c>
      <c r="K702" s="9">
        <v>375</v>
      </c>
      <c r="L702" s="9">
        <v>480</v>
      </c>
      <c r="M702" s="9">
        <v>0</v>
      </c>
      <c r="N702" s="9">
        <v>465</v>
      </c>
      <c r="O702" s="9">
        <v>78</v>
      </c>
      <c r="P702" s="9">
        <v>305</v>
      </c>
      <c r="Q702" s="9">
        <v>60</v>
      </c>
      <c r="R702" s="9">
        <v>430</v>
      </c>
      <c r="S702" s="9">
        <v>33</v>
      </c>
      <c r="T702" s="9">
        <f t="shared" si="90"/>
        <v>83.631200000000007</v>
      </c>
      <c r="U702" s="13">
        <f t="shared" si="91"/>
        <v>3941</v>
      </c>
      <c r="V702" s="13">
        <f t="shared" si="92"/>
        <v>4024.63</v>
      </c>
      <c r="W702" s="36">
        <f t="shared" si="93"/>
        <v>11029501.800000001</v>
      </c>
      <c r="X702" s="15" t="s">
        <v>42</v>
      </c>
      <c r="Y702" s="9" t="s">
        <v>28</v>
      </c>
      <c r="Z702" s="34">
        <v>0</v>
      </c>
      <c r="AA702" s="34">
        <v>0</v>
      </c>
      <c r="AB702" s="34">
        <v>0</v>
      </c>
      <c r="AC702" s="13">
        <f t="shared" si="94"/>
        <v>11029501.800000001</v>
      </c>
    </row>
    <row r="703" spans="1:29" ht="21.75" customHeight="1" x14ac:dyDescent="0.3">
      <c r="A703" s="3">
        <v>2016</v>
      </c>
      <c r="B703" s="30">
        <f>IF(OR(D703=0,D703=""),"",COUNTA($D$563:D703))</f>
        <v>111</v>
      </c>
      <c r="C703" s="17" t="s">
        <v>113</v>
      </c>
      <c r="D703" s="9">
        <v>1964</v>
      </c>
      <c r="E703" s="31">
        <v>4986.7</v>
      </c>
      <c r="F703" s="31">
        <v>3740.63</v>
      </c>
      <c r="G703" s="31">
        <v>0</v>
      </c>
      <c r="H703" s="9">
        <v>620</v>
      </c>
      <c r="I703" s="9">
        <v>1095</v>
      </c>
      <c r="J703" s="9">
        <v>0</v>
      </c>
      <c r="K703" s="9">
        <v>375</v>
      </c>
      <c r="L703" s="9">
        <v>480</v>
      </c>
      <c r="M703" s="9">
        <v>0</v>
      </c>
      <c r="N703" s="9">
        <v>465</v>
      </c>
      <c r="O703" s="9">
        <v>78</v>
      </c>
      <c r="P703" s="9">
        <v>305</v>
      </c>
      <c r="Q703" s="9">
        <v>60</v>
      </c>
      <c r="R703" s="9">
        <v>430</v>
      </c>
      <c r="S703" s="9">
        <v>33</v>
      </c>
      <c r="T703" s="9">
        <f t="shared" si="90"/>
        <v>83.631200000000007</v>
      </c>
      <c r="U703" s="13">
        <f t="shared" si="91"/>
        <v>3941</v>
      </c>
      <c r="V703" s="13">
        <f t="shared" si="92"/>
        <v>5365.31</v>
      </c>
      <c r="W703" s="36">
        <f t="shared" si="93"/>
        <v>20069628.41</v>
      </c>
      <c r="X703" s="15" t="s">
        <v>42</v>
      </c>
      <c r="Y703" s="9" t="s">
        <v>28</v>
      </c>
      <c r="Z703" s="34">
        <v>0</v>
      </c>
      <c r="AA703" s="34">
        <v>0</v>
      </c>
      <c r="AB703" s="34">
        <v>0</v>
      </c>
      <c r="AC703" s="13">
        <f t="shared" si="94"/>
        <v>20069628.41</v>
      </c>
    </row>
    <row r="704" spans="1:29" ht="21.75" customHeight="1" x14ac:dyDescent="0.3">
      <c r="A704" s="3">
        <v>2016</v>
      </c>
      <c r="B704" s="30">
        <f>IF(OR(D704=0,D704=""),"",COUNTA($D$563:D704))</f>
        <v>112</v>
      </c>
      <c r="C704" s="17" t="s">
        <v>646</v>
      </c>
      <c r="D704" s="9">
        <v>1965</v>
      </c>
      <c r="E704" s="31">
        <v>4997.5</v>
      </c>
      <c r="F704" s="31">
        <v>3768.12</v>
      </c>
      <c r="G704" s="31">
        <v>0</v>
      </c>
      <c r="H704" s="9">
        <v>620</v>
      </c>
      <c r="I704" s="9">
        <v>1095</v>
      </c>
      <c r="J704" s="9">
        <v>0</v>
      </c>
      <c r="K704" s="9">
        <v>375</v>
      </c>
      <c r="L704" s="9">
        <v>480</v>
      </c>
      <c r="M704" s="9">
        <v>0</v>
      </c>
      <c r="N704" s="9">
        <v>465</v>
      </c>
      <c r="O704" s="9">
        <v>78</v>
      </c>
      <c r="P704" s="9">
        <v>305</v>
      </c>
      <c r="Q704" s="9">
        <v>60</v>
      </c>
      <c r="R704" s="9">
        <v>430</v>
      </c>
      <c r="S704" s="9">
        <v>33</v>
      </c>
      <c r="T704" s="9">
        <f t="shared" si="90"/>
        <v>83.631200000000007</v>
      </c>
      <c r="U704" s="13">
        <f t="shared" si="91"/>
        <v>3941</v>
      </c>
      <c r="V704" s="13">
        <f t="shared" si="92"/>
        <v>5337.7</v>
      </c>
      <c r="W704" s="36">
        <f t="shared" si="93"/>
        <v>20113094.420000002</v>
      </c>
      <c r="X704" s="15" t="s">
        <v>42</v>
      </c>
      <c r="Y704" s="9" t="s">
        <v>28</v>
      </c>
      <c r="Z704" s="34">
        <v>0</v>
      </c>
      <c r="AA704" s="34">
        <v>0</v>
      </c>
      <c r="AB704" s="34">
        <v>0</v>
      </c>
      <c r="AC704" s="13">
        <f t="shared" si="94"/>
        <v>20113094.420000002</v>
      </c>
    </row>
    <row r="705" spans="1:30" ht="21.75" customHeight="1" x14ac:dyDescent="0.3">
      <c r="A705" s="3">
        <v>2016</v>
      </c>
      <c r="B705" s="30">
        <f>IF(OR(D705=0,D705=""),"",COUNTA($D$563:D705))</f>
        <v>113</v>
      </c>
      <c r="C705" s="17" t="s">
        <v>710</v>
      </c>
      <c r="D705" s="9">
        <v>1971</v>
      </c>
      <c r="E705" s="31">
        <v>7058.1</v>
      </c>
      <c r="F705" s="31">
        <v>5623.7</v>
      </c>
      <c r="G705" s="31">
        <v>0</v>
      </c>
      <c r="H705" s="9">
        <v>620</v>
      </c>
      <c r="I705" s="9">
        <v>1095</v>
      </c>
      <c r="J705" s="9">
        <v>0</v>
      </c>
      <c r="K705" s="9">
        <v>375</v>
      </c>
      <c r="L705" s="9">
        <v>480</v>
      </c>
      <c r="M705" s="9">
        <v>0</v>
      </c>
      <c r="N705" s="9">
        <v>465</v>
      </c>
      <c r="O705" s="9">
        <v>78</v>
      </c>
      <c r="P705" s="9">
        <v>305</v>
      </c>
      <c r="Q705" s="9">
        <v>60</v>
      </c>
      <c r="R705" s="9">
        <v>430</v>
      </c>
      <c r="S705" s="9">
        <v>33</v>
      </c>
      <c r="T705" s="9">
        <f t="shared" si="90"/>
        <v>83.631200000000007</v>
      </c>
      <c r="U705" s="13">
        <f t="shared" si="91"/>
        <v>3941</v>
      </c>
      <c r="V705" s="13">
        <f t="shared" si="92"/>
        <v>5051.17</v>
      </c>
      <c r="W705" s="36">
        <f t="shared" si="93"/>
        <v>28406249.469999999</v>
      </c>
      <c r="X705" s="15" t="s">
        <v>42</v>
      </c>
      <c r="Y705" s="9" t="s">
        <v>28</v>
      </c>
      <c r="Z705" s="34">
        <v>0</v>
      </c>
      <c r="AA705" s="34">
        <v>0</v>
      </c>
      <c r="AB705" s="34">
        <v>0</v>
      </c>
      <c r="AC705" s="13">
        <f t="shared" si="94"/>
        <v>28406249.469999999</v>
      </c>
    </row>
    <row r="706" spans="1:30" ht="21.75" customHeight="1" x14ac:dyDescent="0.3">
      <c r="A706" s="3">
        <v>2016</v>
      </c>
      <c r="B706" s="30">
        <f>IF(OR(D706=0,D706=""),"",COUNTA($D$563:D706))</f>
        <v>114</v>
      </c>
      <c r="C706" s="17" t="s">
        <v>647</v>
      </c>
      <c r="D706" s="9">
        <v>1968</v>
      </c>
      <c r="E706" s="31">
        <v>5272.8</v>
      </c>
      <c r="F706" s="31">
        <v>4383.2</v>
      </c>
      <c r="G706" s="31">
        <v>0</v>
      </c>
      <c r="H706" s="9">
        <v>620</v>
      </c>
      <c r="I706" s="9">
        <v>1095</v>
      </c>
      <c r="J706" s="9">
        <v>0</v>
      </c>
      <c r="K706" s="9">
        <v>375</v>
      </c>
      <c r="L706" s="9">
        <v>480</v>
      </c>
      <c r="M706" s="9">
        <v>0</v>
      </c>
      <c r="N706" s="9">
        <v>465</v>
      </c>
      <c r="O706" s="9">
        <v>78</v>
      </c>
      <c r="P706" s="9">
        <v>305</v>
      </c>
      <c r="Q706" s="9">
        <v>60</v>
      </c>
      <c r="R706" s="9">
        <v>430</v>
      </c>
      <c r="S706" s="9">
        <v>33</v>
      </c>
      <c r="T706" s="9">
        <f t="shared" si="90"/>
        <v>83.631200000000007</v>
      </c>
      <c r="U706" s="13">
        <f t="shared" si="91"/>
        <v>3941</v>
      </c>
      <c r="V706" s="13">
        <f t="shared" si="92"/>
        <v>4841.46</v>
      </c>
      <c r="W706" s="36">
        <f t="shared" si="93"/>
        <v>21221075.390000001</v>
      </c>
      <c r="X706" s="15" t="s">
        <v>42</v>
      </c>
      <c r="Y706" s="9" t="s">
        <v>28</v>
      </c>
      <c r="Z706" s="34">
        <v>0</v>
      </c>
      <c r="AA706" s="34">
        <v>0</v>
      </c>
      <c r="AB706" s="34">
        <v>0</v>
      </c>
      <c r="AC706" s="13">
        <f t="shared" si="94"/>
        <v>21221075.390000001</v>
      </c>
    </row>
    <row r="707" spans="1:30" ht="21.75" customHeight="1" x14ac:dyDescent="0.3">
      <c r="A707" s="3">
        <v>2016</v>
      </c>
      <c r="B707" s="30">
        <f>IF(OR(D707=0,D707=""),"",COUNTA($D$563:D707))</f>
        <v>115</v>
      </c>
      <c r="C707" s="17" t="s">
        <v>718</v>
      </c>
      <c r="D707" s="9">
        <v>1973</v>
      </c>
      <c r="E707" s="31">
        <v>6010.7</v>
      </c>
      <c r="F707" s="31">
        <v>4092.01</v>
      </c>
      <c r="G707" s="31">
        <v>1918.69</v>
      </c>
      <c r="H707" s="9">
        <v>620</v>
      </c>
      <c r="I707" s="9">
        <v>1095</v>
      </c>
      <c r="J707" s="9">
        <v>0</v>
      </c>
      <c r="K707" s="9">
        <v>375</v>
      </c>
      <c r="L707" s="9">
        <v>480</v>
      </c>
      <c r="M707" s="9">
        <v>0</v>
      </c>
      <c r="N707" s="9">
        <v>465</v>
      </c>
      <c r="O707" s="9">
        <v>78</v>
      </c>
      <c r="P707" s="9">
        <v>305</v>
      </c>
      <c r="Q707" s="9">
        <v>60</v>
      </c>
      <c r="R707" s="9">
        <v>430</v>
      </c>
      <c r="S707" s="9">
        <v>33</v>
      </c>
      <c r="T707" s="9">
        <f t="shared" si="90"/>
        <v>83.631200000000007</v>
      </c>
      <c r="U707" s="13">
        <f t="shared" si="91"/>
        <v>3941</v>
      </c>
      <c r="V707" s="13">
        <f t="shared" si="92"/>
        <v>4024.63</v>
      </c>
      <c r="W707" s="36">
        <f t="shared" si="93"/>
        <v>24190850.75</v>
      </c>
      <c r="X707" s="15" t="s">
        <v>42</v>
      </c>
      <c r="Y707" s="9" t="s">
        <v>28</v>
      </c>
      <c r="Z707" s="34">
        <v>0</v>
      </c>
      <c r="AA707" s="34">
        <v>0</v>
      </c>
      <c r="AB707" s="34">
        <v>0</v>
      </c>
      <c r="AC707" s="13">
        <f t="shared" si="94"/>
        <v>24190850.75</v>
      </c>
    </row>
    <row r="708" spans="1:30" ht="21.75" customHeight="1" x14ac:dyDescent="0.3">
      <c r="A708" s="3">
        <v>2016</v>
      </c>
      <c r="B708" s="30">
        <f>IF(OR(D708=0,D708=""),"",COUNTA($D$563:D708))</f>
        <v>116</v>
      </c>
      <c r="C708" s="17" t="s">
        <v>648</v>
      </c>
      <c r="D708" s="9">
        <v>1992</v>
      </c>
      <c r="E708" s="31">
        <v>3510.9</v>
      </c>
      <c r="F708" s="31">
        <v>2467.5</v>
      </c>
      <c r="G708" s="31">
        <v>0</v>
      </c>
      <c r="H708" s="9">
        <v>0</v>
      </c>
      <c r="I708" s="9">
        <v>0</v>
      </c>
      <c r="J708" s="9">
        <v>0</v>
      </c>
      <c r="K708" s="9">
        <v>0</v>
      </c>
      <c r="L708" s="9">
        <v>0</v>
      </c>
      <c r="M708" s="9">
        <v>0</v>
      </c>
      <c r="N708" s="9">
        <v>465</v>
      </c>
      <c r="O708" s="9">
        <v>0</v>
      </c>
      <c r="P708" s="9">
        <v>0</v>
      </c>
      <c r="Q708" s="9">
        <v>0</v>
      </c>
      <c r="R708" s="9">
        <v>0</v>
      </c>
      <c r="S708" s="9">
        <v>33</v>
      </c>
      <c r="T708" s="9">
        <f t="shared" si="90"/>
        <v>9.9510000000000005</v>
      </c>
      <c r="U708" s="13">
        <f t="shared" si="91"/>
        <v>498</v>
      </c>
      <c r="V708" s="13">
        <f t="shared" si="92"/>
        <v>722.74</v>
      </c>
      <c r="W708" s="36">
        <f t="shared" si="93"/>
        <v>1783365.17</v>
      </c>
      <c r="X708" s="15" t="s">
        <v>42</v>
      </c>
      <c r="Y708" s="9" t="s">
        <v>28</v>
      </c>
      <c r="Z708" s="34">
        <v>0</v>
      </c>
      <c r="AA708" s="34">
        <v>0</v>
      </c>
      <c r="AB708" s="34">
        <v>0</v>
      </c>
      <c r="AC708" s="13">
        <f t="shared" si="94"/>
        <v>1783365.17</v>
      </c>
    </row>
    <row r="709" spans="1:30" ht="21.75" customHeight="1" x14ac:dyDescent="0.3">
      <c r="A709" s="3"/>
      <c r="B709" s="30">
        <f>IF(OR(D709=0,D709=""),"",COUNTA($D$563:D709))</f>
        <v>117</v>
      </c>
      <c r="C709" s="17" t="s">
        <v>735</v>
      </c>
      <c r="D709" s="9">
        <v>1963</v>
      </c>
      <c r="E709" s="31">
        <v>1261.0999999999999</v>
      </c>
      <c r="F709" s="31">
        <v>1261.0999999999999</v>
      </c>
      <c r="G709" s="31">
        <v>0</v>
      </c>
      <c r="H709" s="9">
        <v>0</v>
      </c>
      <c r="I709" s="9">
        <v>0</v>
      </c>
      <c r="J709" s="9">
        <v>0</v>
      </c>
      <c r="K709" s="9">
        <v>0</v>
      </c>
      <c r="L709" s="9">
        <v>0</v>
      </c>
      <c r="M709" s="9">
        <v>0</v>
      </c>
      <c r="N709" s="9">
        <v>0</v>
      </c>
      <c r="O709" s="9">
        <v>0</v>
      </c>
      <c r="P709" s="9">
        <v>0</v>
      </c>
      <c r="Q709" s="9">
        <v>0</v>
      </c>
      <c r="R709" s="9">
        <v>430</v>
      </c>
      <c r="S709" s="9">
        <v>33</v>
      </c>
      <c r="T709" s="9">
        <f t="shared" si="90"/>
        <v>9.202</v>
      </c>
      <c r="U709" s="13">
        <f t="shared" si="91"/>
        <v>463</v>
      </c>
      <c r="V709" s="13">
        <f t="shared" si="92"/>
        <v>472.2</v>
      </c>
      <c r="W709" s="36">
        <f t="shared" si="93"/>
        <v>595493.93999999994</v>
      </c>
      <c r="X709" s="15" t="s">
        <v>42</v>
      </c>
      <c r="Y709" s="9"/>
      <c r="Z709" s="34">
        <v>0</v>
      </c>
      <c r="AA709" s="34">
        <v>0</v>
      </c>
      <c r="AB709" s="34">
        <v>0</v>
      </c>
      <c r="AC709" s="13">
        <f t="shared" si="94"/>
        <v>595493.93999999994</v>
      </c>
    </row>
    <row r="710" spans="1:30" s="4" customFormat="1" ht="21.75" customHeight="1" x14ac:dyDescent="0.3">
      <c r="A710" s="3">
        <v>2016</v>
      </c>
      <c r="B710" s="30" t="str">
        <f>IF(OR(D710=0,D710=""),"",COUNTA($D$563:D710))</f>
        <v/>
      </c>
      <c r="C710" s="10"/>
      <c r="D710" s="11"/>
      <c r="E710" s="32">
        <f>SUM(E686:E709)</f>
        <v>105578</v>
      </c>
      <c r="F710" s="32">
        <f>SUM(F686:F709)</f>
        <v>88183.16</v>
      </c>
      <c r="G710" s="32">
        <f>SUM(G686:G709)</f>
        <v>5042.29</v>
      </c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2"/>
      <c r="V710" s="13"/>
      <c r="W710" s="37">
        <f>SUM(W686:W709)</f>
        <v>408290734.83999997</v>
      </c>
      <c r="X710" s="14"/>
      <c r="Y710" s="9"/>
      <c r="Z710" s="35"/>
      <c r="AA710" s="35"/>
      <c r="AB710" s="35"/>
      <c r="AC710" s="12">
        <f>SUM(AC686:AC709)</f>
        <v>408290734.83999997</v>
      </c>
      <c r="AD710" s="2"/>
    </row>
    <row r="711" spans="1:30" ht="21.75" customHeight="1" x14ac:dyDescent="0.3">
      <c r="A711" s="3">
        <v>2016</v>
      </c>
      <c r="B711" s="30" t="str">
        <f>IF(OR(D711=0,D711=""),"",COUNTA($D$563:D711))</f>
        <v/>
      </c>
      <c r="C711" s="10" t="s">
        <v>688</v>
      </c>
      <c r="D711" s="11"/>
      <c r="E711" s="32"/>
      <c r="F711" s="32"/>
      <c r="G711" s="32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2"/>
      <c r="V711" s="13"/>
      <c r="W711" s="37"/>
      <c r="X711" s="14"/>
      <c r="Y711" s="9"/>
      <c r="Z711" s="35"/>
      <c r="AA711" s="35"/>
      <c r="AB711" s="35"/>
      <c r="AC711" s="12"/>
    </row>
    <row r="712" spans="1:30" ht="21.75" customHeight="1" x14ac:dyDescent="0.3">
      <c r="A712" s="3"/>
      <c r="B712" s="30">
        <f>IF(OR(D712=0,D712=""),"",COUNTA($D$563:D712))</f>
        <v>118</v>
      </c>
      <c r="C712" s="17" t="s">
        <v>583</v>
      </c>
      <c r="D712" s="9">
        <v>1972</v>
      </c>
      <c r="E712" s="31">
        <v>5299</v>
      </c>
      <c r="F712" s="31">
        <v>3845</v>
      </c>
      <c r="G712" s="31">
        <v>0</v>
      </c>
      <c r="H712" s="9">
        <v>0</v>
      </c>
      <c r="I712" s="9">
        <v>0</v>
      </c>
      <c r="J712" s="9">
        <v>0</v>
      </c>
      <c r="K712" s="9">
        <v>0</v>
      </c>
      <c r="L712" s="9">
        <v>0</v>
      </c>
      <c r="M712" s="9">
        <v>0</v>
      </c>
      <c r="N712" s="9">
        <v>0</v>
      </c>
      <c r="O712" s="9">
        <v>0</v>
      </c>
      <c r="P712" s="9">
        <v>0</v>
      </c>
      <c r="Q712" s="9">
        <v>0</v>
      </c>
      <c r="R712" s="9">
        <v>430</v>
      </c>
      <c r="S712" s="9">
        <v>33</v>
      </c>
      <c r="T712" s="9">
        <f>(H712+I712+J712+K712+L712+M712+N712+O712+P712+Q712+R712)*0.0214</f>
        <v>9.202</v>
      </c>
      <c r="U712" s="13">
        <f>H712+P712+I712+J712+K712+L712+M712+N712+O712+Q712+R712+S712</f>
        <v>463</v>
      </c>
      <c r="V712" s="13"/>
      <c r="W712" s="36">
        <f>(U712+T712)*E712</f>
        <v>2502198.4</v>
      </c>
      <c r="X712" s="15" t="s">
        <v>42</v>
      </c>
      <c r="Y712" s="9"/>
      <c r="Z712" s="35"/>
      <c r="AA712" s="35"/>
      <c r="AB712" s="35"/>
      <c r="AC712" s="13">
        <f>SUM(W712)-(Z712+AA712+AB712)</f>
        <v>2502198.4</v>
      </c>
    </row>
    <row r="713" spans="1:30" ht="21.75" customHeight="1" x14ac:dyDescent="0.3">
      <c r="A713" s="3">
        <v>2016</v>
      </c>
      <c r="B713" s="30">
        <f>IF(OR(D713=0,D713=""),"",COUNTA($D$563:D713))</f>
        <v>119</v>
      </c>
      <c r="C713" s="17" t="s">
        <v>114</v>
      </c>
      <c r="D713" s="9">
        <v>1971</v>
      </c>
      <c r="E713" s="31">
        <v>4257.3</v>
      </c>
      <c r="F713" s="31">
        <v>2576.8000000000002</v>
      </c>
      <c r="G713" s="31">
        <v>421</v>
      </c>
      <c r="H713" s="9">
        <v>620</v>
      </c>
      <c r="I713" s="9">
        <v>1095</v>
      </c>
      <c r="J713" s="9">
        <v>0</v>
      </c>
      <c r="K713" s="9">
        <v>375</v>
      </c>
      <c r="L713" s="9">
        <v>480</v>
      </c>
      <c r="M713" s="9">
        <v>0</v>
      </c>
      <c r="N713" s="9">
        <v>465</v>
      </c>
      <c r="O713" s="9">
        <v>78</v>
      </c>
      <c r="P713" s="9">
        <v>305</v>
      </c>
      <c r="Q713" s="9">
        <v>60</v>
      </c>
      <c r="R713" s="9">
        <v>430</v>
      </c>
      <c r="S713" s="9">
        <v>31</v>
      </c>
      <c r="T713" s="9">
        <f>(H713+I713+J713+K713+L713+M713+N713+O713+P713+Q713+R713)*0.0214</f>
        <v>83.631200000000007</v>
      </c>
      <c r="U713" s="13">
        <f>H713+P713+I713+J713+K713+L713+M713+N713+O713+Q713+R713+S713</f>
        <v>3939</v>
      </c>
      <c r="V713" s="13">
        <f>W713/(F713+G713)</f>
        <v>5712.71</v>
      </c>
      <c r="W713" s="36">
        <f>(U713+T713)*E713</f>
        <v>17125547.809999999</v>
      </c>
      <c r="X713" s="15" t="s">
        <v>42</v>
      </c>
      <c r="Y713" s="9" t="s">
        <v>28</v>
      </c>
      <c r="Z713" s="34">
        <v>0</v>
      </c>
      <c r="AA713" s="34">
        <v>0</v>
      </c>
      <c r="AB713" s="34">
        <v>0</v>
      </c>
      <c r="AC713" s="13">
        <f>SUM(W713)-(Z713+AA713+AB713)</f>
        <v>17125547.809999999</v>
      </c>
    </row>
    <row r="714" spans="1:30" ht="21.75" customHeight="1" x14ac:dyDescent="0.3">
      <c r="A714" s="3">
        <v>2016</v>
      </c>
      <c r="B714" s="30">
        <f>IF(OR(D714=0,D714=""),"",COUNTA($D$563:D714))</f>
        <v>120</v>
      </c>
      <c r="C714" s="17" t="s">
        <v>115</v>
      </c>
      <c r="D714" s="9">
        <v>1968</v>
      </c>
      <c r="E714" s="31">
        <v>4403.3</v>
      </c>
      <c r="F714" s="31">
        <v>3228</v>
      </c>
      <c r="G714" s="31">
        <v>0</v>
      </c>
      <c r="H714" s="9">
        <v>620</v>
      </c>
      <c r="I714" s="9">
        <v>1095</v>
      </c>
      <c r="J714" s="9">
        <v>0</v>
      </c>
      <c r="K714" s="9">
        <v>375</v>
      </c>
      <c r="L714" s="9">
        <v>480</v>
      </c>
      <c r="M714" s="9">
        <v>0</v>
      </c>
      <c r="N714" s="9">
        <v>465</v>
      </c>
      <c r="O714" s="9">
        <v>78</v>
      </c>
      <c r="P714" s="9">
        <v>305</v>
      </c>
      <c r="Q714" s="9">
        <v>60</v>
      </c>
      <c r="R714" s="9">
        <v>430</v>
      </c>
      <c r="S714" s="9">
        <v>31</v>
      </c>
      <c r="T714" s="9">
        <f>(H714+I714+J714+K714+L714+M714+N714+O714+P714+Q714+R714)*0.0214</f>
        <v>83.631200000000007</v>
      </c>
      <c r="U714" s="13">
        <f>H714+P714+I714+J714+K714+L714+M714+N714+O714+Q714+R714+S714</f>
        <v>3939</v>
      </c>
      <c r="V714" s="13">
        <f>W714/(F714+G714)</f>
        <v>5487.25</v>
      </c>
      <c r="W714" s="36">
        <f>(U714+T714)*E714</f>
        <v>17712851.960000001</v>
      </c>
      <c r="X714" s="15" t="s">
        <v>42</v>
      </c>
      <c r="Y714" s="9" t="s">
        <v>28</v>
      </c>
      <c r="Z714" s="34">
        <v>0</v>
      </c>
      <c r="AA714" s="34">
        <v>0</v>
      </c>
      <c r="AB714" s="34">
        <v>0</v>
      </c>
      <c r="AC714" s="13">
        <f>SUM(W714)-(Z714+AA714+AB714)</f>
        <v>17712851.960000001</v>
      </c>
    </row>
    <row r="715" spans="1:30" ht="21.75" customHeight="1" x14ac:dyDescent="0.3">
      <c r="A715" s="3">
        <v>2016</v>
      </c>
      <c r="B715" s="30">
        <f>IF(OR(D715=0,D715=""),"",COUNTA($D$563:D715))</f>
        <v>121</v>
      </c>
      <c r="C715" s="17" t="s">
        <v>324</v>
      </c>
      <c r="D715" s="9">
        <v>1988</v>
      </c>
      <c r="E715" s="31">
        <v>14163.8</v>
      </c>
      <c r="F715" s="31">
        <v>10958.1</v>
      </c>
      <c r="G715" s="31">
        <v>0</v>
      </c>
      <c r="H715" s="9">
        <v>0</v>
      </c>
      <c r="I715" s="9">
        <v>0</v>
      </c>
      <c r="J715" s="9">
        <v>0</v>
      </c>
      <c r="K715" s="9">
        <v>0</v>
      </c>
      <c r="L715" s="9">
        <v>0</v>
      </c>
      <c r="M715" s="9">
        <v>1265</v>
      </c>
      <c r="N715" s="9">
        <v>0</v>
      </c>
      <c r="O715" s="9">
        <v>0</v>
      </c>
      <c r="P715" s="9">
        <v>0</v>
      </c>
      <c r="Q715" s="9">
        <v>0</v>
      </c>
      <c r="R715" s="9">
        <v>0</v>
      </c>
      <c r="S715" s="9">
        <v>15</v>
      </c>
      <c r="T715" s="9">
        <f>(H715+I715+J715+K715+L715+M715+N715+O715+P715+Q715+R715)*0.0214</f>
        <v>27.071000000000002</v>
      </c>
      <c r="U715" s="13">
        <f>H715+P715+I715+J715+K715+L715+M715+N715+O715+Q715+R715+S715</f>
        <v>1280</v>
      </c>
      <c r="V715" s="13">
        <f>W715/(F715+G715)</f>
        <v>1689.44</v>
      </c>
      <c r="W715" s="36">
        <f>(U715+T715)*E715</f>
        <v>18513092.23</v>
      </c>
      <c r="X715" s="15" t="s">
        <v>42</v>
      </c>
      <c r="Y715" s="9" t="s">
        <v>28</v>
      </c>
      <c r="Z715" s="34">
        <v>0</v>
      </c>
      <c r="AA715" s="34">
        <v>0</v>
      </c>
      <c r="AB715" s="34">
        <v>0</v>
      </c>
      <c r="AC715" s="13">
        <f>SUM(W715)-(Z715+AA715+AB715)</f>
        <v>18513092.23</v>
      </c>
    </row>
    <row r="716" spans="1:30" ht="21.75" customHeight="1" x14ac:dyDescent="0.3">
      <c r="A716" s="3">
        <v>2016</v>
      </c>
      <c r="B716" s="30">
        <f>IF(OR(D716=0,D716=""),"",COUNTA($D$563:D716))</f>
        <v>122</v>
      </c>
      <c r="C716" s="17" t="s">
        <v>332</v>
      </c>
      <c r="D716" s="9">
        <v>1987</v>
      </c>
      <c r="E716" s="31">
        <v>8917.1</v>
      </c>
      <c r="F716" s="31">
        <v>6293.8</v>
      </c>
      <c r="G716" s="31">
        <v>1942.3</v>
      </c>
      <c r="H716" s="9">
        <v>0</v>
      </c>
      <c r="I716" s="9">
        <v>0</v>
      </c>
      <c r="J716" s="9">
        <v>0</v>
      </c>
      <c r="K716" s="9">
        <v>0</v>
      </c>
      <c r="L716" s="9">
        <v>0</v>
      </c>
      <c r="M716" s="9">
        <v>1265</v>
      </c>
      <c r="N716" s="9">
        <v>0</v>
      </c>
      <c r="O716" s="9">
        <v>0</v>
      </c>
      <c r="P716" s="9">
        <v>0</v>
      </c>
      <c r="Q716" s="9">
        <v>0</v>
      </c>
      <c r="R716" s="9">
        <v>0</v>
      </c>
      <c r="S716" s="9">
        <v>15</v>
      </c>
      <c r="T716" s="9">
        <v>27.1</v>
      </c>
      <c r="U716" s="13">
        <f>H716+P716+I716+J716+K716+L716+M716+N716+O716+Q716+R716+S716</f>
        <v>1280</v>
      </c>
      <c r="V716" s="13">
        <f>W716/(F716+G716)</f>
        <v>1415.18</v>
      </c>
      <c r="W716" s="36">
        <f>(U716+T716)*E716</f>
        <v>11655541.41</v>
      </c>
      <c r="X716" s="15" t="s">
        <v>42</v>
      </c>
      <c r="Y716" s="9" t="s">
        <v>28</v>
      </c>
      <c r="Z716" s="34">
        <v>0</v>
      </c>
      <c r="AA716" s="34">
        <v>0</v>
      </c>
      <c r="AB716" s="34">
        <v>0</v>
      </c>
      <c r="AC716" s="13">
        <f>SUM(W716)-(Z716+AA716+AB716)</f>
        <v>11655541.41</v>
      </c>
    </row>
    <row r="717" spans="1:30" s="4" customFormat="1" ht="21.75" customHeight="1" x14ac:dyDescent="0.3">
      <c r="A717" s="3">
        <v>2016</v>
      </c>
      <c r="B717" s="30" t="str">
        <f>IF(OR(D717=0,D717=""),"",COUNTA($D$563:D717))</f>
        <v/>
      </c>
      <c r="C717" s="10"/>
      <c r="D717" s="11"/>
      <c r="E717" s="32">
        <f>SUM(E712:E716)</f>
        <v>37040.5</v>
      </c>
      <c r="F717" s="32">
        <f>SUM(F712:F716)</f>
        <v>26901.7</v>
      </c>
      <c r="G717" s="32">
        <f>SUM(G712:G716)</f>
        <v>2363.3000000000002</v>
      </c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3"/>
      <c r="V717" s="13"/>
      <c r="W717" s="37">
        <f>SUM(W712:W716)</f>
        <v>67509231.810000002</v>
      </c>
      <c r="X717" s="14"/>
      <c r="Y717" s="9"/>
      <c r="Z717" s="35"/>
      <c r="AA717" s="35"/>
      <c r="AB717" s="35"/>
      <c r="AC717" s="37">
        <f>SUM(AC712:AC716)</f>
        <v>67509231.810000002</v>
      </c>
      <c r="AD717" s="2"/>
    </row>
    <row r="718" spans="1:30" s="4" customFormat="1" ht="21.75" customHeight="1" x14ac:dyDescent="0.3">
      <c r="A718" s="3"/>
      <c r="B718" s="30" t="str">
        <f>IF(OR(D718=0,D718=""),"",COUNTA($D$563:D718))</f>
        <v/>
      </c>
      <c r="C718" s="10" t="s">
        <v>589</v>
      </c>
      <c r="D718" s="11"/>
      <c r="E718" s="32"/>
      <c r="F718" s="32"/>
      <c r="G718" s="32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3"/>
      <c r="V718" s="13"/>
      <c r="W718" s="37"/>
      <c r="X718" s="14"/>
      <c r="Y718" s="9"/>
      <c r="Z718" s="35"/>
      <c r="AA718" s="35"/>
      <c r="AB718" s="35"/>
      <c r="AC718" s="12"/>
      <c r="AD718" s="2"/>
    </row>
    <row r="719" spans="1:30" s="4" customFormat="1" ht="21.75" customHeight="1" x14ac:dyDescent="0.3">
      <c r="A719" s="3"/>
      <c r="B719" s="30">
        <f>IF(OR(D719=0,D719=""),"",COUNTA($D$563:D719))</f>
        <v>123</v>
      </c>
      <c r="C719" s="17" t="s">
        <v>586</v>
      </c>
      <c r="D719" s="9">
        <v>1917</v>
      </c>
      <c r="E719" s="31">
        <v>205.4</v>
      </c>
      <c r="F719" s="31">
        <v>178.3</v>
      </c>
      <c r="G719" s="31">
        <v>0</v>
      </c>
      <c r="H719" s="9">
        <v>620</v>
      </c>
      <c r="I719" s="9">
        <v>0</v>
      </c>
      <c r="J719" s="9">
        <v>0</v>
      </c>
      <c r="K719" s="9">
        <v>0</v>
      </c>
      <c r="L719" s="9">
        <v>0</v>
      </c>
      <c r="M719" s="9">
        <v>0</v>
      </c>
      <c r="N719" s="9">
        <v>0</v>
      </c>
      <c r="O719" s="9">
        <v>0</v>
      </c>
      <c r="P719" s="9">
        <v>0</v>
      </c>
      <c r="Q719" s="9">
        <v>0</v>
      </c>
      <c r="R719" s="9">
        <v>0</v>
      </c>
      <c r="S719" s="9">
        <v>0</v>
      </c>
      <c r="T719" s="9">
        <v>0</v>
      </c>
      <c r="U719" s="13">
        <f t="shared" ref="U719:U721" si="95">H719+P719+I719+J719+K719+L719+M719+N719+O719+Q719+R719+S719</f>
        <v>620</v>
      </c>
      <c r="V719" s="13"/>
      <c r="W719" s="36">
        <f>(U719+T719)*E719</f>
        <v>127348</v>
      </c>
      <c r="X719" s="15" t="s">
        <v>42</v>
      </c>
      <c r="Y719" s="9"/>
      <c r="Z719" s="34">
        <v>0</v>
      </c>
      <c r="AA719" s="34">
        <v>0</v>
      </c>
      <c r="AB719" s="34">
        <v>0</v>
      </c>
      <c r="AC719" s="13">
        <v>127348</v>
      </c>
      <c r="AD719" s="2"/>
    </row>
    <row r="720" spans="1:30" s="4" customFormat="1" ht="21.75" customHeight="1" x14ac:dyDescent="0.3">
      <c r="A720" s="3"/>
      <c r="B720" s="30">
        <f>IF(OR(D720=0,D720=""),"",COUNTA($D$563:D720))</f>
        <v>124</v>
      </c>
      <c r="C720" s="17" t="s">
        <v>587</v>
      </c>
      <c r="D720" s="9">
        <v>1917</v>
      </c>
      <c r="E720" s="31">
        <v>233.7</v>
      </c>
      <c r="F720" s="31">
        <v>178</v>
      </c>
      <c r="G720" s="31">
        <v>0</v>
      </c>
      <c r="H720" s="9">
        <v>620</v>
      </c>
      <c r="I720" s="9">
        <v>0</v>
      </c>
      <c r="J720" s="9">
        <v>0</v>
      </c>
      <c r="K720" s="9">
        <v>0</v>
      </c>
      <c r="L720" s="9">
        <v>0</v>
      </c>
      <c r="M720" s="9">
        <v>0</v>
      </c>
      <c r="N720" s="9">
        <v>0</v>
      </c>
      <c r="O720" s="9">
        <v>0</v>
      </c>
      <c r="P720" s="9">
        <v>0</v>
      </c>
      <c r="Q720" s="9">
        <v>0</v>
      </c>
      <c r="R720" s="9">
        <v>0</v>
      </c>
      <c r="S720" s="9">
        <v>0</v>
      </c>
      <c r="T720" s="9">
        <v>0</v>
      </c>
      <c r="U720" s="13">
        <f t="shared" si="95"/>
        <v>620</v>
      </c>
      <c r="V720" s="13"/>
      <c r="W720" s="36">
        <f t="shared" ref="W720:W721" si="96">(U720+T720)*E720</f>
        <v>144894</v>
      </c>
      <c r="X720" s="15" t="s">
        <v>42</v>
      </c>
      <c r="Y720" s="9"/>
      <c r="Z720" s="34">
        <v>0</v>
      </c>
      <c r="AA720" s="34">
        <v>0</v>
      </c>
      <c r="AB720" s="34">
        <v>0</v>
      </c>
      <c r="AC720" s="13">
        <v>144894</v>
      </c>
      <c r="AD720" s="2"/>
    </row>
    <row r="721" spans="1:30" s="4" customFormat="1" ht="21.75" customHeight="1" x14ac:dyDescent="0.3">
      <c r="A721" s="3"/>
      <c r="B721" s="30">
        <f>IF(OR(D721=0,D721=""),"",COUNTA($D$563:D721))</f>
        <v>125</v>
      </c>
      <c r="C721" s="17" t="s">
        <v>588</v>
      </c>
      <c r="D721" s="9">
        <v>1956</v>
      </c>
      <c r="E721" s="31">
        <v>154.4</v>
      </c>
      <c r="F721" s="31">
        <v>114.1</v>
      </c>
      <c r="G721" s="31">
        <v>0</v>
      </c>
      <c r="H721" s="9">
        <v>620</v>
      </c>
      <c r="I721" s="9">
        <v>0</v>
      </c>
      <c r="J721" s="9">
        <v>0</v>
      </c>
      <c r="K721" s="9">
        <v>0</v>
      </c>
      <c r="L721" s="9">
        <v>0</v>
      </c>
      <c r="M721" s="9">
        <v>0</v>
      </c>
      <c r="N721" s="9">
        <v>0</v>
      </c>
      <c r="O721" s="9">
        <v>0</v>
      </c>
      <c r="P721" s="9">
        <v>0</v>
      </c>
      <c r="Q721" s="9">
        <v>0</v>
      </c>
      <c r="R721" s="9">
        <v>0</v>
      </c>
      <c r="S721" s="9">
        <v>0</v>
      </c>
      <c r="T721" s="9">
        <v>0</v>
      </c>
      <c r="U721" s="13">
        <f t="shared" si="95"/>
        <v>620</v>
      </c>
      <c r="V721" s="13"/>
      <c r="W721" s="36">
        <f t="shared" si="96"/>
        <v>95728</v>
      </c>
      <c r="X721" s="15" t="s">
        <v>42</v>
      </c>
      <c r="Y721" s="9"/>
      <c r="Z721" s="34">
        <v>0</v>
      </c>
      <c r="AA721" s="34">
        <v>0</v>
      </c>
      <c r="AB721" s="34">
        <v>0</v>
      </c>
      <c r="AC721" s="13">
        <v>95728</v>
      </c>
      <c r="AD721" s="2"/>
    </row>
    <row r="722" spans="1:30" s="4" customFormat="1" ht="21.75" customHeight="1" x14ac:dyDescent="0.3">
      <c r="A722" s="3"/>
      <c r="B722" s="30">
        <f>IF(OR(D722=0,D722=""),"",COUNTA($D$563:D722))</f>
        <v>126</v>
      </c>
      <c r="C722" s="23" t="s">
        <v>559</v>
      </c>
      <c r="D722" s="19">
        <v>1979</v>
      </c>
      <c r="E722" s="31">
        <v>1636</v>
      </c>
      <c r="F722" s="31">
        <v>1110.3</v>
      </c>
      <c r="G722" s="31">
        <v>0</v>
      </c>
      <c r="H722" s="9">
        <v>0</v>
      </c>
      <c r="I722" s="9">
        <v>1095</v>
      </c>
      <c r="J722" s="9">
        <v>0</v>
      </c>
      <c r="K722" s="9">
        <v>0</v>
      </c>
      <c r="L722" s="9">
        <v>0</v>
      </c>
      <c r="M722" s="9">
        <v>0</v>
      </c>
      <c r="N722" s="9">
        <v>0</v>
      </c>
      <c r="O722" s="9">
        <v>0</v>
      </c>
      <c r="P722" s="9">
        <v>0</v>
      </c>
      <c r="Q722" s="9">
        <v>0</v>
      </c>
      <c r="R722" s="9">
        <v>0</v>
      </c>
      <c r="S722" s="9">
        <v>9</v>
      </c>
      <c r="T722" s="9">
        <f>(H722+I722+J722+K722+L722+M722+N722+O722+P722+Q722+R722)*0.0214</f>
        <v>23.433</v>
      </c>
      <c r="U722" s="13">
        <f>H722+P722+I722+J722+K722+L722+M722+N722+O722+Q722+R722+S722</f>
        <v>1104</v>
      </c>
      <c r="V722" s="13"/>
      <c r="W722" s="36">
        <f>(U722+T722)*E722</f>
        <v>1844480.39</v>
      </c>
      <c r="X722" s="15" t="s">
        <v>42</v>
      </c>
      <c r="Y722" s="9"/>
      <c r="Z722" s="34">
        <v>0</v>
      </c>
      <c r="AA722" s="34">
        <v>0</v>
      </c>
      <c r="AB722" s="34">
        <v>0</v>
      </c>
      <c r="AC722" s="13">
        <f>SUM(W722)-(Z722+AA722+AB722)</f>
        <v>1844480.39</v>
      </c>
      <c r="AD722" s="2"/>
    </row>
    <row r="723" spans="1:30" s="4" customFormat="1" ht="23.25" customHeight="1" x14ac:dyDescent="0.3">
      <c r="A723" s="3"/>
      <c r="B723" s="30">
        <f>IF(OR(D723=0,D723=""),"",COUNTA($D$563:D723))</f>
        <v>127</v>
      </c>
      <c r="C723" s="64" t="s">
        <v>573</v>
      </c>
      <c r="D723" s="27">
        <v>1917</v>
      </c>
      <c r="E723" s="28">
        <v>315</v>
      </c>
      <c r="F723" s="28">
        <v>301.39999999999998</v>
      </c>
      <c r="G723" s="28">
        <v>0</v>
      </c>
      <c r="H723" s="9">
        <v>620</v>
      </c>
      <c r="I723" s="9">
        <v>0</v>
      </c>
      <c r="J723" s="9">
        <v>0</v>
      </c>
      <c r="K723" s="9">
        <v>0</v>
      </c>
      <c r="L723" s="9">
        <v>0</v>
      </c>
      <c r="M723" s="9">
        <v>0</v>
      </c>
      <c r="N723" s="9"/>
      <c r="O723" s="9">
        <v>0</v>
      </c>
      <c r="P723" s="9">
        <v>0</v>
      </c>
      <c r="Q723" s="9">
        <v>0</v>
      </c>
      <c r="R723" s="9">
        <v>0</v>
      </c>
      <c r="S723" s="9">
        <v>0</v>
      </c>
      <c r="T723" s="9">
        <f t="shared" ref="T723:T724" si="97">(H723+I723+J723+K723+L723+M723+N723+O723+P723+Q723+R723)*0.0214</f>
        <v>13.268000000000001</v>
      </c>
      <c r="U723" s="13">
        <f t="shared" ref="U723:U724" si="98">H723+P723+I723+J723+K723+L723+M723+N723+O723+Q723+R723+S723</f>
        <v>620</v>
      </c>
      <c r="V723" s="13"/>
      <c r="W723" s="36">
        <f t="shared" ref="W723:W724" si="99">(U723+T723)*E723</f>
        <v>199479.42</v>
      </c>
      <c r="X723" s="15" t="s">
        <v>42</v>
      </c>
      <c r="Y723" s="9"/>
      <c r="Z723" s="34">
        <v>0</v>
      </c>
      <c r="AA723" s="34">
        <v>0</v>
      </c>
      <c r="AB723" s="34">
        <v>0</v>
      </c>
      <c r="AC723" s="13">
        <f t="shared" ref="AC723:AC724" si="100">SUM(W723)-(Z723+AA723+AB723)</f>
        <v>199479.42</v>
      </c>
      <c r="AD723" s="2"/>
    </row>
    <row r="724" spans="1:30" s="4" customFormat="1" ht="23.25" customHeight="1" x14ac:dyDescent="0.3">
      <c r="A724" s="3"/>
      <c r="B724" s="30">
        <f>IF(OR(D724=0,D724=""),"",COUNTA($D$563:D724))</f>
        <v>128</v>
      </c>
      <c r="C724" s="40" t="s">
        <v>574</v>
      </c>
      <c r="D724" s="27">
        <v>1963</v>
      </c>
      <c r="E724" s="28">
        <v>614.79999999999995</v>
      </c>
      <c r="F724" s="28">
        <v>459.5</v>
      </c>
      <c r="G724" s="28">
        <v>0</v>
      </c>
      <c r="H724" s="9">
        <v>620</v>
      </c>
      <c r="I724" s="9">
        <v>0</v>
      </c>
      <c r="J724" s="9">
        <v>0</v>
      </c>
      <c r="K724" s="9">
        <v>0</v>
      </c>
      <c r="L724" s="9">
        <v>0</v>
      </c>
      <c r="M724" s="9">
        <v>0</v>
      </c>
      <c r="N724" s="9">
        <v>0</v>
      </c>
      <c r="O724" s="9">
        <v>0</v>
      </c>
      <c r="P724" s="9">
        <v>0</v>
      </c>
      <c r="Q724" s="9">
        <v>0</v>
      </c>
      <c r="R724" s="9">
        <v>0</v>
      </c>
      <c r="S724" s="9">
        <v>0</v>
      </c>
      <c r="T724" s="9">
        <f t="shared" si="97"/>
        <v>13.268000000000001</v>
      </c>
      <c r="U724" s="13">
        <f t="shared" si="98"/>
        <v>620</v>
      </c>
      <c r="V724" s="13"/>
      <c r="W724" s="36">
        <f t="shared" si="99"/>
        <v>389333.17</v>
      </c>
      <c r="X724" s="15" t="s">
        <v>42</v>
      </c>
      <c r="Y724" s="9"/>
      <c r="Z724" s="34">
        <v>0</v>
      </c>
      <c r="AA724" s="34">
        <v>0</v>
      </c>
      <c r="AB724" s="34">
        <v>0</v>
      </c>
      <c r="AC724" s="13">
        <f t="shared" si="100"/>
        <v>389333.17</v>
      </c>
      <c r="AD724" s="2"/>
    </row>
    <row r="725" spans="1:30" s="4" customFormat="1" ht="21.75" customHeight="1" x14ac:dyDescent="0.3">
      <c r="A725" s="3"/>
      <c r="B725" s="30" t="str">
        <f>IF(OR(D725=0,D725=""),"",COUNTA($D$563:D725))</f>
        <v/>
      </c>
      <c r="C725" s="10"/>
      <c r="D725" s="11"/>
      <c r="E725" s="32">
        <f>SUM(E719:E724)</f>
        <v>3159.3</v>
      </c>
      <c r="F725" s="32">
        <f>SUM(F719:F724)</f>
        <v>2341.6</v>
      </c>
      <c r="G725" s="32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3"/>
      <c r="V725" s="13"/>
      <c r="W725" s="37">
        <f>SUM(W719:W724)</f>
        <v>2801262.98</v>
      </c>
      <c r="X725" s="15"/>
      <c r="Y725" s="9"/>
      <c r="Z725" s="34"/>
      <c r="AA725" s="34"/>
      <c r="AB725" s="34"/>
      <c r="AC725" s="12">
        <f>SUM(AC719:AC724)</f>
        <v>2801262.98</v>
      </c>
      <c r="AD725" s="2"/>
    </row>
    <row r="726" spans="1:30" ht="21.75" customHeight="1" x14ac:dyDescent="0.3">
      <c r="A726" s="3">
        <v>2016</v>
      </c>
      <c r="B726" s="30" t="str">
        <f>IF(OR(D726=0,D726=""),"",COUNTA($D$563:D726))</f>
        <v/>
      </c>
      <c r="C726" s="10" t="s">
        <v>689</v>
      </c>
      <c r="D726" s="11"/>
      <c r="E726" s="32"/>
      <c r="F726" s="32"/>
      <c r="G726" s="32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2"/>
      <c r="V726" s="13"/>
      <c r="W726" s="37"/>
      <c r="X726" s="14"/>
      <c r="Y726" s="9"/>
      <c r="Z726" s="35"/>
      <c r="AA726" s="35"/>
      <c r="AB726" s="35"/>
      <c r="AC726" s="12"/>
    </row>
    <row r="727" spans="1:30" ht="21.75" customHeight="1" x14ac:dyDescent="0.3">
      <c r="A727" s="3">
        <v>2016</v>
      </c>
      <c r="B727" s="30">
        <f>IF(OR(D727=0,D727=""),"",COUNTA($D$563:D727))</f>
        <v>129</v>
      </c>
      <c r="C727" s="17" t="s">
        <v>322</v>
      </c>
      <c r="D727" s="9">
        <v>1957</v>
      </c>
      <c r="E727" s="31">
        <v>1860.7</v>
      </c>
      <c r="F727" s="31">
        <v>779.4</v>
      </c>
      <c r="G727" s="31">
        <v>243.3</v>
      </c>
      <c r="H727" s="9">
        <v>620</v>
      </c>
      <c r="I727" s="9">
        <v>0</v>
      </c>
      <c r="J727" s="9">
        <v>0</v>
      </c>
      <c r="K727" s="9">
        <v>0</v>
      </c>
      <c r="L727" s="9">
        <v>0</v>
      </c>
      <c r="M727" s="9">
        <v>0</v>
      </c>
      <c r="N727" s="9">
        <v>0</v>
      </c>
      <c r="O727" s="9">
        <v>0</v>
      </c>
      <c r="P727" s="9">
        <v>0</v>
      </c>
      <c r="Q727" s="9">
        <v>0</v>
      </c>
      <c r="R727" s="9">
        <v>0</v>
      </c>
      <c r="S727" s="9">
        <v>33</v>
      </c>
      <c r="T727" s="9">
        <f>(H727+I727+J727+K727+L727+M727+N727+O727+P727+Q727+R727)*0.0214</f>
        <v>13.268000000000001</v>
      </c>
      <c r="U727" s="13">
        <f>H727+P727+I727+J727+K727+L727+M727+N727+O727+Q727+R727+S727</f>
        <v>653</v>
      </c>
      <c r="V727" s="13">
        <f>W727/(F727+G727)</f>
        <v>1212.21</v>
      </c>
      <c r="W727" s="36">
        <f>(U727+T727)*E727</f>
        <v>1239724.8700000001</v>
      </c>
      <c r="X727" s="15" t="s">
        <v>42</v>
      </c>
      <c r="Y727" s="9" t="s">
        <v>28</v>
      </c>
      <c r="Z727" s="34">
        <v>0</v>
      </c>
      <c r="AA727" s="34">
        <v>0</v>
      </c>
      <c r="AB727" s="34">
        <v>0</v>
      </c>
      <c r="AC727" s="13">
        <f>SUM(W727)-(Z727+AA727+AB727)</f>
        <v>1239724.8700000001</v>
      </c>
    </row>
    <row r="728" spans="1:30" s="2" customFormat="1" ht="21.75" customHeight="1" x14ac:dyDescent="0.3">
      <c r="A728" s="3">
        <v>2016</v>
      </c>
      <c r="B728" s="30">
        <f>IF(OR(D728=0,D728=""),"",COUNTA($D$563:D728))</f>
        <v>130</v>
      </c>
      <c r="C728" s="17" t="s">
        <v>323</v>
      </c>
      <c r="D728" s="9">
        <v>1991</v>
      </c>
      <c r="E728" s="31">
        <v>3193.9</v>
      </c>
      <c r="F728" s="31">
        <v>2258.4</v>
      </c>
      <c r="G728" s="31">
        <v>0</v>
      </c>
      <c r="H728" s="9">
        <v>0</v>
      </c>
      <c r="I728" s="9">
        <v>0</v>
      </c>
      <c r="J728" s="9">
        <v>0</v>
      </c>
      <c r="K728" s="9">
        <v>0</v>
      </c>
      <c r="L728" s="9">
        <v>0</v>
      </c>
      <c r="M728" s="9">
        <v>0</v>
      </c>
      <c r="N728" s="9">
        <v>465</v>
      </c>
      <c r="O728" s="9">
        <v>0</v>
      </c>
      <c r="P728" s="9">
        <v>0</v>
      </c>
      <c r="Q728" s="9">
        <v>0</v>
      </c>
      <c r="R728" s="9">
        <v>0</v>
      </c>
      <c r="S728" s="9">
        <v>3</v>
      </c>
      <c r="T728" s="9">
        <f>(H728+I728+J728+K728+L728+M728+N728+O728+P728+Q728+R728)*0.0214</f>
        <v>9.9510000000000005</v>
      </c>
      <c r="U728" s="13">
        <f>H728+P728+I728+J728+K728+L728+M728+N728+O728+Q728+R728+S728</f>
        <v>468</v>
      </c>
      <c r="V728" s="13">
        <f>W728/(F728+G728)</f>
        <v>675.93</v>
      </c>
      <c r="W728" s="36">
        <f>(U728+T728)*E728</f>
        <v>1526527.7</v>
      </c>
      <c r="X728" s="15" t="s">
        <v>42</v>
      </c>
      <c r="Y728" s="9" t="s">
        <v>28</v>
      </c>
      <c r="Z728" s="34">
        <v>0</v>
      </c>
      <c r="AA728" s="34">
        <v>0</v>
      </c>
      <c r="AB728" s="34">
        <v>0</v>
      </c>
      <c r="AC728" s="13">
        <f>SUM(W728)-(Z728+AA728+AB728)</f>
        <v>1526527.7</v>
      </c>
    </row>
    <row r="729" spans="1:30" ht="21.75" customHeight="1" x14ac:dyDescent="0.3">
      <c r="A729" s="3">
        <v>2016</v>
      </c>
      <c r="B729" s="30">
        <f>IF(OR(D729=0,D729=""),"",COUNTA($D$563:D729))</f>
        <v>131</v>
      </c>
      <c r="C729" s="17" t="s">
        <v>534</v>
      </c>
      <c r="D729" s="9">
        <v>1917</v>
      </c>
      <c r="E729" s="31">
        <v>674.1</v>
      </c>
      <c r="F729" s="31">
        <v>318.39999999999998</v>
      </c>
      <c r="G729" s="31">
        <v>0</v>
      </c>
      <c r="H729" s="9">
        <v>620</v>
      </c>
      <c r="I729" s="9">
        <v>0</v>
      </c>
      <c r="J729" s="9">
        <v>0</v>
      </c>
      <c r="K729" s="9">
        <v>375</v>
      </c>
      <c r="L729" s="9">
        <v>480</v>
      </c>
      <c r="M729" s="9">
        <v>0</v>
      </c>
      <c r="N729" s="9">
        <v>0</v>
      </c>
      <c r="O729" s="9">
        <v>78</v>
      </c>
      <c r="P729" s="9">
        <v>305</v>
      </c>
      <c r="Q729" s="9">
        <v>60</v>
      </c>
      <c r="R729" s="9">
        <v>430</v>
      </c>
      <c r="S729" s="9">
        <v>30</v>
      </c>
      <c r="T729" s="9">
        <f>(H729+I729+J729+K729+L729+M729+N729+O729+P729+Q729+R729)*0.0214</f>
        <v>50.247199999999999</v>
      </c>
      <c r="U729" s="13">
        <f>H729+P729+I729+J729+K729+L729+M729+N729+O729+Q729+R729+S729</f>
        <v>2378</v>
      </c>
      <c r="V729" s="13"/>
      <c r="W729" s="36">
        <f>(U729+T729)*E729</f>
        <v>1636881.44</v>
      </c>
      <c r="X729" s="15" t="s">
        <v>42</v>
      </c>
      <c r="Y729" s="9"/>
      <c r="Z729" s="34">
        <v>0</v>
      </c>
      <c r="AA729" s="34">
        <v>0</v>
      </c>
      <c r="AB729" s="34">
        <v>0</v>
      </c>
      <c r="AC729" s="13">
        <f>SUM(W729)-(Z729+AA729+AB729)</f>
        <v>1636881.44</v>
      </c>
    </row>
    <row r="730" spans="1:30" ht="21.75" customHeight="1" x14ac:dyDescent="0.3">
      <c r="A730" s="3"/>
      <c r="B730" s="30">
        <f>IF(OR(D730=0,D730=""),"",COUNTA($D$563:D730))</f>
        <v>132</v>
      </c>
      <c r="C730" s="17" t="s">
        <v>582</v>
      </c>
      <c r="D730" s="9">
        <v>1958</v>
      </c>
      <c r="E730" s="31">
        <v>778.3</v>
      </c>
      <c r="F730" s="31">
        <v>691.9</v>
      </c>
      <c r="G730" s="31">
        <v>42.6</v>
      </c>
      <c r="H730" s="9">
        <v>620</v>
      </c>
      <c r="I730" s="9">
        <v>0</v>
      </c>
      <c r="J730" s="9">
        <v>0</v>
      </c>
      <c r="K730" s="9">
        <v>0</v>
      </c>
      <c r="L730" s="9">
        <v>0</v>
      </c>
      <c r="M730" s="9">
        <v>0</v>
      </c>
      <c r="N730" s="9">
        <v>0</v>
      </c>
      <c r="O730" s="9">
        <v>0</v>
      </c>
      <c r="P730" s="9">
        <v>0</v>
      </c>
      <c r="Q730" s="9">
        <v>0</v>
      </c>
      <c r="R730" s="9">
        <v>0</v>
      </c>
      <c r="S730" s="9">
        <v>0</v>
      </c>
      <c r="T730" s="9">
        <f>(H730+I730+J730+K730+L730+M730+N730+O730+P730+Q730+R730)*0.0214</f>
        <v>13.268000000000001</v>
      </c>
      <c r="U730" s="13">
        <f>H730+P730+I730+J730+K730+L730+M730+N730+O730+Q730+R730+S730</f>
        <v>620</v>
      </c>
      <c r="V730" s="13"/>
      <c r="W730" s="36">
        <f>(U730+T730)*E730</f>
        <v>492872.48</v>
      </c>
      <c r="X730" s="15" t="s">
        <v>42</v>
      </c>
      <c r="Y730" s="9"/>
      <c r="Z730" s="34">
        <v>0</v>
      </c>
      <c r="AA730" s="34">
        <v>0</v>
      </c>
      <c r="AB730" s="34">
        <v>0</v>
      </c>
      <c r="AC730" s="13">
        <f>SUM(W730)-(Z730+AA730+AB730)</f>
        <v>492872.48</v>
      </c>
    </row>
    <row r="731" spans="1:30" s="4" customFormat="1" ht="20.25" customHeight="1" x14ac:dyDescent="0.3">
      <c r="A731" s="3">
        <v>2016</v>
      </c>
      <c r="B731" s="16"/>
      <c r="C731" s="10"/>
      <c r="D731" s="11"/>
      <c r="E731" s="32">
        <f>SUM(E727:E730)</f>
        <v>6507</v>
      </c>
      <c r="F731" s="32">
        <f>SUM(F727:F730)</f>
        <v>4048.1</v>
      </c>
      <c r="G731" s="32">
        <f>SUM(G727:G730)</f>
        <v>285.89999999999998</v>
      </c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2"/>
      <c r="V731" s="13"/>
      <c r="W731" s="37">
        <f>SUM(W727:W730)</f>
        <v>4896006.49</v>
      </c>
      <c r="X731" s="14"/>
      <c r="Y731" s="9"/>
      <c r="Z731" s="35"/>
      <c r="AA731" s="35"/>
      <c r="AB731" s="35"/>
      <c r="AC731" s="12">
        <f>SUM(AC727:AC730)</f>
        <v>4896006.49</v>
      </c>
      <c r="AD731" s="2"/>
    </row>
    <row r="732" spans="1:30" s="2" customFormat="1" x14ac:dyDescent="0.3">
      <c r="A732" s="3">
        <v>2016</v>
      </c>
      <c r="B732" s="24"/>
      <c r="C732" s="10" t="s">
        <v>693</v>
      </c>
      <c r="D732" s="11"/>
      <c r="E732" s="32">
        <f>E731+E725+E717+E710+E684+E610+E607+E604+E601+E597+E593+E590+E587+E584+E579+E575+E572+E569+E565</f>
        <v>340469.02</v>
      </c>
      <c r="F732" s="32">
        <f t="shared" ref="F732:G732" si="101">F731+F725+F717+F710+F684+F610+F607+F604+F601+F597+F593+F590+F587+F584+F579+F575+F572+F569+F565</f>
        <v>256116.01</v>
      </c>
      <c r="G732" s="32">
        <f t="shared" si="101"/>
        <v>13887.36</v>
      </c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 t="e">
        <f>V731+V717+V710+V684+V610+V607+V725+#REF!+V604+V601+V597+#REF!+V587+V584+V579+V569+V565</f>
        <v>#REF!</v>
      </c>
      <c r="W732" s="32">
        <f>W731+W725+W717+W710+W684+W610+W607+W604+W601+W597+W593+W590+W587+W584+W579+W575+W572+W569+W565</f>
        <v>1022516569.73</v>
      </c>
      <c r="X732" s="12"/>
      <c r="Y732" s="12" t="e">
        <f>Y731+Y717+Y710+Y684+Y610+Y607+Y725+#REF!+Y604+Y601+Y597+#REF!+Y587+Y584+Y579+Y569+Y565</f>
        <v>#REF!</v>
      </c>
      <c r="Z732" s="32">
        <f>Z731+Z717+Z710+Z684+Z610+Z607+Z725+Z604+Z601+Z597+Z590+Z587+Z584+Z579+Z572+Z569+Z565</f>
        <v>0</v>
      </c>
      <c r="AA732" s="32">
        <f>AA731+AA717+AA710+AA684+AA610+AA607+AA725+AA604+AA601+AA597+AA590+AA587+AA584+AA579+AA572+AA569+AA565</f>
        <v>0</v>
      </c>
      <c r="AB732" s="32">
        <f>AB731+AB717+AB710+AB684+AB610+AB607+AB725+AB604+AB601+AB597+AB590+AB587+AB584+AB579+AB572+AB569+AB565</f>
        <v>0</v>
      </c>
      <c r="AC732" s="32">
        <f>AC731+AC725+AC717+AC710+AC684+AC610+AC607+AC604+AC601+AC597+AC593+AC590+AC587+AC584+AC579+AC575+AC572+AC569+AC565</f>
        <v>1022516569.73</v>
      </c>
    </row>
    <row r="733" spans="1:30" s="2" customFormat="1" ht="24" customHeight="1" x14ac:dyDescent="0.3">
      <c r="A733" s="18" t="s">
        <v>563</v>
      </c>
      <c r="B733" s="24"/>
      <c r="C733" s="10" t="s">
        <v>694</v>
      </c>
      <c r="D733" s="11"/>
      <c r="E733" s="32">
        <f>E732+E560+E165</f>
        <v>1147231.4099999999</v>
      </c>
      <c r="F733" s="32">
        <f t="shared" ref="F733:G733" si="102">F732+F560+F165</f>
        <v>858422.78</v>
      </c>
      <c r="G733" s="32">
        <f t="shared" si="102"/>
        <v>50511.61</v>
      </c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2"/>
      <c r="V733" s="13"/>
      <c r="W733" s="32">
        <f>W732+W560+W165</f>
        <v>2865061828.23</v>
      </c>
      <c r="X733" s="14"/>
      <c r="Y733" s="9"/>
      <c r="Z733" s="32">
        <f>Z732+Z560+Z165</f>
        <v>78331586</v>
      </c>
      <c r="AA733" s="32">
        <f>AA732+AA560+AA165</f>
        <v>11003339</v>
      </c>
      <c r="AB733" s="32">
        <f>AB732+AB560+AB165</f>
        <v>68166849</v>
      </c>
      <c r="AC733" s="32">
        <f>AC732+AC560+AC165</f>
        <v>2707560054.23</v>
      </c>
    </row>
    <row r="735" spans="1:30" ht="36" x14ac:dyDescent="0.55000000000000004">
      <c r="AD735" s="58"/>
    </row>
  </sheetData>
  <autoFilter ref="A13:AC733"/>
  <mergeCells count="34">
    <mergeCell ref="W2:AC2"/>
    <mergeCell ref="W5:AC5"/>
    <mergeCell ref="AC10:AC11"/>
    <mergeCell ref="C6:AB6"/>
    <mergeCell ref="C7:AB7"/>
    <mergeCell ref="K10:K12"/>
    <mergeCell ref="O10:O12"/>
    <mergeCell ref="U9:U11"/>
    <mergeCell ref="P10:P12"/>
    <mergeCell ref="H10:H12"/>
    <mergeCell ref="M10:M12"/>
    <mergeCell ref="Y9:AC9"/>
    <mergeCell ref="N10:N12"/>
    <mergeCell ref="V9:V11"/>
    <mergeCell ref="W3:AC4"/>
    <mergeCell ref="H9:S9"/>
    <mergeCell ref="A9:A12"/>
    <mergeCell ref="B9:B12"/>
    <mergeCell ref="C9:C12"/>
    <mergeCell ref="L10:L12"/>
    <mergeCell ref="F9:F12"/>
    <mergeCell ref="G9:G12"/>
    <mergeCell ref="D9:D12"/>
    <mergeCell ref="E9:E12"/>
    <mergeCell ref="I10:I12"/>
    <mergeCell ref="J10:J12"/>
    <mergeCell ref="R10:R12"/>
    <mergeCell ref="Q10:Q12"/>
    <mergeCell ref="AB10:AB11"/>
    <mergeCell ref="X9:X11"/>
    <mergeCell ref="Y10:AA10"/>
    <mergeCell ref="T9:T11"/>
    <mergeCell ref="S10:S12"/>
    <mergeCell ref="W9:W11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31" fitToHeight="0" orientation="landscape" r:id="rId1"/>
  <headerFooter differentFirst="1" scaleWithDoc="0">
    <oddHeader>&amp;C&amp;P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activeCell="A27" sqref="A27"/>
    </sheetView>
  </sheetViews>
  <sheetFormatPr defaultRowHeight="12.75" x14ac:dyDescent="0.2"/>
  <sheetData>
    <row r="1" spans="1:2" x14ac:dyDescent="0.2">
      <c r="A1" s="5" t="s">
        <v>352</v>
      </c>
      <c r="B1" s="5" t="s">
        <v>379</v>
      </c>
    </row>
    <row r="2" spans="1:2" x14ac:dyDescent="0.2">
      <c r="A2" s="5" t="s">
        <v>353</v>
      </c>
      <c r="B2" s="5" t="s">
        <v>380</v>
      </c>
    </row>
    <row r="3" spans="1:2" x14ac:dyDescent="0.2">
      <c r="A3" s="5" t="s">
        <v>354</v>
      </c>
      <c r="B3" s="5" t="s">
        <v>381</v>
      </c>
    </row>
    <row r="4" spans="1:2" x14ac:dyDescent="0.2">
      <c r="A4" s="5" t="s">
        <v>355</v>
      </c>
      <c r="B4" s="5" t="s">
        <v>382</v>
      </c>
    </row>
    <row r="5" spans="1:2" x14ac:dyDescent="0.2">
      <c r="A5" s="5" t="s">
        <v>356</v>
      </c>
      <c r="B5" s="5" t="s">
        <v>383</v>
      </c>
    </row>
    <row r="6" spans="1:2" x14ac:dyDescent="0.2">
      <c r="A6" s="5" t="s">
        <v>357</v>
      </c>
      <c r="B6" s="5" t="s">
        <v>384</v>
      </c>
    </row>
    <row r="7" spans="1:2" x14ac:dyDescent="0.2">
      <c r="A7" s="5" t="s">
        <v>358</v>
      </c>
      <c r="B7" s="5" t="s">
        <v>385</v>
      </c>
    </row>
    <row r="8" spans="1:2" x14ac:dyDescent="0.2">
      <c r="A8" s="5" t="s">
        <v>359</v>
      </c>
      <c r="B8" s="5" t="s">
        <v>386</v>
      </c>
    </row>
    <row r="9" spans="1:2" x14ac:dyDescent="0.2">
      <c r="A9" s="5" t="s">
        <v>360</v>
      </c>
      <c r="B9" s="5" t="s">
        <v>387</v>
      </c>
    </row>
    <row r="10" spans="1:2" x14ac:dyDescent="0.2">
      <c r="A10" s="5" t="s">
        <v>361</v>
      </c>
      <c r="B10" s="5" t="s">
        <v>388</v>
      </c>
    </row>
    <row r="11" spans="1:2" x14ac:dyDescent="0.2">
      <c r="A11" s="5" t="s">
        <v>362</v>
      </c>
      <c r="B11" s="5" t="s">
        <v>389</v>
      </c>
    </row>
    <row r="12" spans="1:2" x14ac:dyDescent="0.2">
      <c r="A12" s="5" t="s">
        <v>363</v>
      </c>
      <c r="B12" s="5" t="s">
        <v>390</v>
      </c>
    </row>
    <row r="13" spans="1:2" x14ac:dyDescent="0.2">
      <c r="A13" s="5" t="s">
        <v>364</v>
      </c>
      <c r="B13" s="5" t="s">
        <v>391</v>
      </c>
    </row>
    <row r="14" spans="1:2" x14ac:dyDescent="0.2">
      <c r="A14" s="5" t="s">
        <v>365</v>
      </c>
      <c r="B14" s="5" t="s">
        <v>392</v>
      </c>
    </row>
    <row r="15" spans="1:2" x14ac:dyDescent="0.2">
      <c r="A15" s="5" t="s">
        <v>366</v>
      </c>
      <c r="B15" s="5" t="s">
        <v>393</v>
      </c>
    </row>
    <row r="16" spans="1:2" x14ac:dyDescent="0.2">
      <c r="A16" s="5" t="s">
        <v>367</v>
      </c>
      <c r="B16" s="5" t="s">
        <v>394</v>
      </c>
    </row>
    <row r="17" spans="1:2" x14ac:dyDescent="0.2">
      <c r="A17" s="5" t="s">
        <v>368</v>
      </c>
      <c r="B17" s="5" t="s">
        <v>395</v>
      </c>
    </row>
    <row r="18" spans="1:2" x14ac:dyDescent="0.2">
      <c r="A18" s="5" t="s">
        <v>369</v>
      </c>
      <c r="B18" s="5" t="s">
        <v>396</v>
      </c>
    </row>
    <row r="19" spans="1:2" x14ac:dyDescent="0.2">
      <c r="A19" s="5" t="s">
        <v>370</v>
      </c>
      <c r="B19" s="5" t="s">
        <v>397</v>
      </c>
    </row>
    <row r="20" spans="1:2" x14ac:dyDescent="0.2">
      <c r="A20" s="5" t="s">
        <v>371</v>
      </c>
      <c r="B20" s="5" t="s">
        <v>398</v>
      </c>
    </row>
    <row r="21" spans="1:2" x14ac:dyDescent="0.2">
      <c r="A21" s="5" t="s">
        <v>372</v>
      </c>
      <c r="B21" s="5" t="s">
        <v>399</v>
      </c>
    </row>
    <row r="22" spans="1:2" x14ac:dyDescent="0.2">
      <c r="A22" s="5" t="s">
        <v>373</v>
      </c>
      <c r="B22" s="5" t="s">
        <v>400</v>
      </c>
    </row>
    <row r="23" spans="1:2" x14ac:dyDescent="0.2">
      <c r="A23" s="5" t="s">
        <v>374</v>
      </c>
      <c r="B23" s="5" t="s">
        <v>401</v>
      </c>
    </row>
    <row r="24" spans="1:2" x14ac:dyDescent="0.2">
      <c r="A24" s="5" t="s">
        <v>375</v>
      </c>
      <c r="B24" s="5" t="s">
        <v>402</v>
      </c>
    </row>
    <row r="25" spans="1:2" x14ac:dyDescent="0.2">
      <c r="A25" s="5" t="s">
        <v>376</v>
      </c>
      <c r="B25" s="5" t="s">
        <v>403</v>
      </c>
    </row>
    <row r="26" spans="1:2" x14ac:dyDescent="0.2">
      <c r="A26" s="5" t="s">
        <v>377</v>
      </c>
      <c r="B26" s="5" t="s">
        <v>404</v>
      </c>
    </row>
    <row r="27" spans="1:2" ht="15" x14ac:dyDescent="0.2">
      <c r="A27" s="5" t="s">
        <v>378</v>
      </c>
      <c r="B27" s="6" t="s">
        <v>405</v>
      </c>
    </row>
    <row r="33" spans="3:3" x14ac:dyDescent="0.2">
      <c r="C33" s="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пользователь1</dc:creator>
  <cp:lastModifiedBy>Ветрова Екатерина Александровна</cp:lastModifiedBy>
  <cp:lastPrinted>2023-04-05T14:54:15Z</cp:lastPrinted>
  <dcterms:created xsi:type="dcterms:W3CDTF">2013-12-24T05:54:10Z</dcterms:created>
  <dcterms:modified xsi:type="dcterms:W3CDTF">2023-04-05T14:54:16Z</dcterms:modified>
</cp:coreProperties>
</file>